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rbullington\Downloads\"/>
    </mc:Choice>
  </mc:AlternateContent>
  <xr:revisionPtr revIDLastSave="0" documentId="8_{80DB8706-3758-422F-8628-5C3F32C2F2ED}" xr6:coauthVersionLast="46" xr6:coauthVersionMax="46" xr10:uidLastSave="{00000000-0000-0000-0000-000000000000}"/>
  <bookViews>
    <workbookView xWindow="-120" yWindow="-120" windowWidth="20730" windowHeight="11160" xr2:uid="{00000000-000D-0000-FFFF-FFFF00000000}"/>
  </bookViews>
  <sheets>
    <sheet name="Rate Changes" sheetId="3" r:id="rId1"/>
    <sheet name="Statistics" sheetId="2" r:id="rId2"/>
    <sheet name="Rate Formula" sheetId="4" r:id="rId3"/>
  </sheets>
  <definedNames>
    <definedName name="_xlnm._FilterDatabase" localSheetId="0" hidden="1">'Rate Changes'!$A$2:$N$134</definedName>
    <definedName name="_xlnm.Print_Area" localSheetId="2">'Rate Formula'!$A$5:$Q$140</definedName>
    <definedName name="_xlnm.Print_Titles" localSheetId="2">'Rate Formula'!$5:$6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3" i="3" l="1"/>
  <c r="P3" i="3"/>
  <c r="P4" i="3" l="1"/>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6" i="3" l="1"/>
  <c r="P137" i="3"/>
  <c r="M140" i="4" l="1"/>
  <c r="H140" i="4"/>
  <c r="J140" i="4" s="1"/>
  <c r="N140" i="4" s="1"/>
  <c r="O140" i="4" s="1"/>
  <c r="Q140" i="4" s="1"/>
  <c r="N139" i="4"/>
  <c r="O139" i="4" s="1"/>
  <c r="Q139" i="4" s="1"/>
  <c r="M139" i="4"/>
  <c r="H139" i="4"/>
  <c r="J139" i="4" s="1"/>
  <c r="M138" i="4"/>
  <c r="H138" i="4"/>
  <c r="J138" i="4" s="1"/>
  <c r="M137" i="4"/>
  <c r="H137" i="4"/>
  <c r="J137" i="4" s="1"/>
  <c r="N137" i="4" s="1"/>
  <c r="O137" i="4" s="1"/>
  <c r="Q137" i="4" s="1"/>
  <c r="M136" i="4"/>
  <c r="H136" i="4"/>
  <c r="J136" i="4" s="1"/>
  <c r="M135" i="4"/>
  <c r="H135" i="4"/>
  <c r="J135" i="4" s="1"/>
  <c r="M134" i="4"/>
  <c r="H134" i="4"/>
  <c r="J134" i="4" s="1"/>
  <c r="M133" i="4"/>
  <c r="H133" i="4"/>
  <c r="J133" i="4" s="1"/>
  <c r="M132" i="4"/>
  <c r="H132" i="4"/>
  <c r="J132" i="4" s="1"/>
  <c r="N132" i="4" s="1"/>
  <c r="O132" i="4" s="1"/>
  <c r="Q132" i="4" s="1"/>
  <c r="M131" i="4"/>
  <c r="H131" i="4"/>
  <c r="J131" i="4" s="1"/>
  <c r="M130" i="4"/>
  <c r="H130" i="4"/>
  <c r="J130" i="4" s="1"/>
  <c r="M129" i="4"/>
  <c r="H129" i="4"/>
  <c r="J129" i="4" s="1"/>
  <c r="N129" i="4" s="1"/>
  <c r="O129" i="4" s="1"/>
  <c r="Q129" i="4" s="1"/>
  <c r="M128" i="4"/>
  <c r="H128" i="4"/>
  <c r="J128" i="4" s="1"/>
  <c r="M127" i="4"/>
  <c r="H127" i="4"/>
  <c r="J127" i="4" s="1"/>
  <c r="M126" i="4"/>
  <c r="H126" i="4"/>
  <c r="J126" i="4" s="1"/>
  <c r="M125" i="4"/>
  <c r="H125" i="4"/>
  <c r="J125" i="4" s="1"/>
  <c r="M124" i="4"/>
  <c r="H124" i="4"/>
  <c r="J124" i="4" s="1"/>
  <c r="M123" i="4"/>
  <c r="H123" i="4"/>
  <c r="J123" i="4" s="1"/>
  <c r="M122" i="4"/>
  <c r="H122" i="4"/>
  <c r="J122" i="4" s="1"/>
  <c r="N122" i="4" s="1"/>
  <c r="O122" i="4" s="1"/>
  <c r="Q122" i="4" s="1"/>
  <c r="M121" i="4"/>
  <c r="H121" i="4"/>
  <c r="J121" i="4" s="1"/>
  <c r="N121" i="4" s="1"/>
  <c r="O121" i="4" s="1"/>
  <c r="Q121" i="4" s="1"/>
  <c r="M120" i="4"/>
  <c r="H120" i="4"/>
  <c r="J120" i="4" s="1"/>
  <c r="M119" i="4"/>
  <c r="H119" i="4"/>
  <c r="J119" i="4" s="1"/>
  <c r="M118" i="4"/>
  <c r="H118" i="4"/>
  <c r="J118" i="4" s="1"/>
  <c r="M117" i="4"/>
  <c r="H117" i="4"/>
  <c r="J117" i="4" s="1"/>
  <c r="M116" i="4"/>
  <c r="H116" i="4"/>
  <c r="J116" i="4" s="1"/>
  <c r="N116" i="4" s="1"/>
  <c r="O116" i="4" s="1"/>
  <c r="Q116" i="4" s="1"/>
  <c r="M115" i="4"/>
  <c r="H115" i="4"/>
  <c r="J115" i="4" s="1"/>
  <c r="M114" i="4"/>
  <c r="H114" i="4"/>
  <c r="J114" i="4" s="1"/>
  <c r="M113" i="4"/>
  <c r="H113" i="4"/>
  <c r="J113" i="4" s="1"/>
  <c r="N113" i="4" s="1"/>
  <c r="O113" i="4" s="1"/>
  <c r="Q113" i="4" s="1"/>
  <c r="M112" i="4"/>
  <c r="H112" i="4"/>
  <c r="J112" i="4" s="1"/>
  <c r="N112" i="4" s="1"/>
  <c r="O112" i="4" s="1"/>
  <c r="Q112" i="4" s="1"/>
  <c r="M111" i="4"/>
  <c r="H111" i="4"/>
  <c r="J111" i="4" s="1"/>
  <c r="M110" i="4"/>
  <c r="J110" i="4"/>
  <c r="N110" i="4" s="1"/>
  <c r="O110" i="4" s="1"/>
  <c r="Q110" i="4" s="1"/>
  <c r="H110" i="4"/>
  <c r="M109" i="4"/>
  <c r="H109" i="4"/>
  <c r="J109" i="4" s="1"/>
  <c r="M108" i="4"/>
  <c r="H108" i="4"/>
  <c r="J108" i="4" s="1"/>
  <c r="M107" i="4"/>
  <c r="H107" i="4"/>
  <c r="J107" i="4" s="1"/>
  <c r="M106" i="4"/>
  <c r="H106" i="4"/>
  <c r="J106" i="4" s="1"/>
  <c r="M105" i="4"/>
  <c r="H105" i="4"/>
  <c r="J105" i="4" s="1"/>
  <c r="M104" i="4"/>
  <c r="H104" i="4"/>
  <c r="J104" i="4" s="1"/>
  <c r="N104" i="4" s="1"/>
  <c r="O104" i="4" s="1"/>
  <c r="Q104" i="4" s="1"/>
  <c r="M103" i="4"/>
  <c r="H103" i="4"/>
  <c r="J103" i="4" s="1"/>
  <c r="M102" i="4"/>
  <c r="H102" i="4"/>
  <c r="J102" i="4" s="1"/>
  <c r="M101" i="4"/>
  <c r="H101" i="4"/>
  <c r="J101" i="4" s="1"/>
  <c r="M100" i="4"/>
  <c r="H100" i="4"/>
  <c r="J100" i="4" s="1"/>
  <c r="N100" i="4" s="1"/>
  <c r="O100" i="4" s="1"/>
  <c r="Q100" i="4" s="1"/>
  <c r="M99" i="4"/>
  <c r="H99" i="4"/>
  <c r="J99" i="4" s="1"/>
  <c r="M98" i="4"/>
  <c r="H98" i="4"/>
  <c r="J98" i="4" s="1"/>
  <c r="M97" i="4"/>
  <c r="H97" i="4"/>
  <c r="J97" i="4" s="1"/>
  <c r="N97" i="4" s="1"/>
  <c r="O97" i="4" s="1"/>
  <c r="Q97" i="4" s="1"/>
  <c r="M96" i="4"/>
  <c r="H96" i="4"/>
  <c r="J96" i="4" s="1"/>
  <c r="N96" i="4" s="1"/>
  <c r="O96" i="4" s="1"/>
  <c r="Q96" i="4" s="1"/>
  <c r="M95" i="4"/>
  <c r="H95" i="4"/>
  <c r="J95" i="4" s="1"/>
  <c r="N95" i="4" s="1"/>
  <c r="O95" i="4" s="1"/>
  <c r="Q95" i="4" s="1"/>
  <c r="M94" i="4"/>
  <c r="H94" i="4"/>
  <c r="J94" i="4" s="1"/>
  <c r="M93" i="4"/>
  <c r="H93" i="4"/>
  <c r="J93" i="4" s="1"/>
  <c r="N93" i="4" s="1"/>
  <c r="O93" i="4" s="1"/>
  <c r="Q93" i="4" s="1"/>
  <c r="M92" i="4"/>
  <c r="H92" i="4"/>
  <c r="J92" i="4" s="1"/>
  <c r="M91" i="4"/>
  <c r="H91" i="4"/>
  <c r="J91" i="4" s="1"/>
  <c r="N91" i="4" s="1"/>
  <c r="O91" i="4" s="1"/>
  <c r="Q91" i="4" s="1"/>
  <c r="M90" i="4"/>
  <c r="H90" i="4"/>
  <c r="J90" i="4" s="1"/>
  <c r="M89" i="4"/>
  <c r="H89" i="4"/>
  <c r="J89" i="4" s="1"/>
  <c r="N89" i="4" s="1"/>
  <c r="O89" i="4" s="1"/>
  <c r="Q89" i="4" s="1"/>
  <c r="M88" i="4"/>
  <c r="H88" i="4"/>
  <c r="J88" i="4" s="1"/>
  <c r="M87" i="4"/>
  <c r="H87" i="4"/>
  <c r="J87" i="4" s="1"/>
  <c r="M86" i="4"/>
  <c r="H86" i="4"/>
  <c r="J86" i="4" s="1"/>
  <c r="M85" i="4"/>
  <c r="H85" i="4"/>
  <c r="J85" i="4" s="1"/>
  <c r="M84" i="4"/>
  <c r="H84" i="4"/>
  <c r="J84" i="4" s="1"/>
  <c r="M83" i="4"/>
  <c r="H83" i="4"/>
  <c r="J83" i="4" s="1"/>
  <c r="M82" i="4"/>
  <c r="H82" i="4"/>
  <c r="J82" i="4" s="1"/>
  <c r="N82" i="4" s="1"/>
  <c r="O82" i="4" s="1"/>
  <c r="Q82" i="4" s="1"/>
  <c r="M81" i="4"/>
  <c r="H81" i="4"/>
  <c r="J81" i="4" s="1"/>
  <c r="N81" i="4" s="1"/>
  <c r="O81" i="4" s="1"/>
  <c r="Q81" i="4" s="1"/>
  <c r="M80" i="4"/>
  <c r="H80" i="4"/>
  <c r="J80" i="4" s="1"/>
  <c r="M79" i="4"/>
  <c r="H79" i="4"/>
  <c r="J79" i="4" s="1"/>
  <c r="M78" i="4"/>
  <c r="H78" i="4"/>
  <c r="J78" i="4" s="1"/>
  <c r="M77" i="4"/>
  <c r="H77" i="4"/>
  <c r="J77" i="4" s="1"/>
  <c r="M76" i="4"/>
  <c r="H76" i="4"/>
  <c r="J76" i="4" s="1"/>
  <c r="M75" i="4"/>
  <c r="H75" i="4"/>
  <c r="J75" i="4" s="1"/>
  <c r="M74" i="4"/>
  <c r="J74" i="4"/>
  <c r="N74" i="4" s="1"/>
  <c r="O74" i="4" s="1"/>
  <c r="Q74" i="4" s="1"/>
  <c r="H74" i="4"/>
  <c r="M73" i="4"/>
  <c r="H73" i="4"/>
  <c r="J73" i="4" s="1"/>
  <c r="M72" i="4"/>
  <c r="H72" i="4"/>
  <c r="J72" i="4" s="1"/>
  <c r="M71" i="4"/>
  <c r="H71" i="4"/>
  <c r="J71" i="4" s="1"/>
  <c r="M70" i="4"/>
  <c r="H70" i="4"/>
  <c r="J70" i="4" s="1"/>
  <c r="M69" i="4"/>
  <c r="H69" i="4"/>
  <c r="J69" i="4" s="1"/>
  <c r="M68" i="4"/>
  <c r="H68" i="4"/>
  <c r="J68" i="4" s="1"/>
  <c r="M67" i="4"/>
  <c r="H67" i="4"/>
  <c r="J67" i="4" s="1"/>
  <c r="N67" i="4" s="1"/>
  <c r="O67" i="4" s="1"/>
  <c r="Q67" i="4" s="1"/>
  <c r="M66" i="4"/>
  <c r="H66" i="4"/>
  <c r="J66" i="4" s="1"/>
  <c r="N66" i="4" s="1"/>
  <c r="O66" i="4" s="1"/>
  <c r="Q66" i="4" s="1"/>
  <c r="M65" i="4"/>
  <c r="H65" i="4"/>
  <c r="J65" i="4" s="1"/>
  <c r="N65" i="4" s="1"/>
  <c r="O65" i="4" s="1"/>
  <c r="Q65" i="4" s="1"/>
  <c r="M64" i="4"/>
  <c r="H64" i="4"/>
  <c r="J64" i="4" s="1"/>
  <c r="M63" i="4"/>
  <c r="H63" i="4"/>
  <c r="J63" i="4" s="1"/>
  <c r="M62" i="4"/>
  <c r="H62" i="4"/>
  <c r="J62" i="4" s="1"/>
  <c r="M61" i="4"/>
  <c r="H61" i="4"/>
  <c r="J61" i="4" s="1"/>
  <c r="M60" i="4"/>
  <c r="H60" i="4"/>
  <c r="J60" i="4" s="1"/>
  <c r="M59" i="4"/>
  <c r="H59" i="4"/>
  <c r="J59" i="4" s="1"/>
  <c r="M58" i="4"/>
  <c r="H58" i="4"/>
  <c r="J58" i="4" s="1"/>
  <c r="N58" i="4" s="1"/>
  <c r="O58" i="4" s="1"/>
  <c r="Q58" i="4" s="1"/>
  <c r="M57" i="4"/>
  <c r="H57" i="4"/>
  <c r="J57" i="4" s="1"/>
  <c r="N57" i="4" s="1"/>
  <c r="O57" i="4" s="1"/>
  <c r="Q57" i="4" s="1"/>
  <c r="M56" i="4"/>
  <c r="H56" i="4"/>
  <c r="J56" i="4" s="1"/>
  <c r="N56" i="4" s="1"/>
  <c r="O56" i="4" s="1"/>
  <c r="Q56" i="4" s="1"/>
  <c r="M55" i="4"/>
  <c r="H55" i="4"/>
  <c r="J55" i="4" s="1"/>
  <c r="N55" i="4" s="1"/>
  <c r="O55" i="4" s="1"/>
  <c r="Q55" i="4" s="1"/>
  <c r="M54" i="4"/>
  <c r="H54" i="4"/>
  <c r="J54" i="4" s="1"/>
  <c r="N54" i="4" s="1"/>
  <c r="O54" i="4" s="1"/>
  <c r="Q54" i="4" s="1"/>
  <c r="M53" i="4"/>
  <c r="H53" i="4"/>
  <c r="J53" i="4" s="1"/>
  <c r="N53" i="4" s="1"/>
  <c r="O53" i="4" s="1"/>
  <c r="Q53" i="4" s="1"/>
  <c r="M52" i="4"/>
  <c r="J52" i="4"/>
  <c r="H52" i="4"/>
  <c r="M51" i="4"/>
  <c r="H51" i="4"/>
  <c r="J51" i="4" s="1"/>
  <c r="M50" i="4"/>
  <c r="H50" i="4"/>
  <c r="J50" i="4" s="1"/>
  <c r="M49" i="4"/>
  <c r="H49" i="4"/>
  <c r="J49" i="4" s="1"/>
  <c r="M48" i="4"/>
  <c r="H48" i="4"/>
  <c r="J48" i="4" s="1"/>
  <c r="M47" i="4"/>
  <c r="H47" i="4"/>
  <c r="J47" i="4" s="1"/>
  <c r="M46" i="4"/>
  <c r="H46" i="4"/>
  <c r="J46" i="4" s="1"/>
  <c r="M45" i="4"/>
  <c r="H45" i="4"/>
  <c r="J45" i="4" s="1"/>
  <c r="M44" i="4"/>
  <c r="H44" i="4"/>
  <c r="J44" i="4" s="1"/>
  <c r="N44" i="4" s="1"/>
  <c r="O44" i="4" s="1"/>
  <c r="Q44" i="4" s="1"/>
  <c r="M43" i="4"/>
  <c r="H43" i="4"/>
  <c r="J43" i="4" s="1"/>
  <c r="M42" i="4"/>
  <c r="J42" i="4"/>
  <c r="N42" i="4" s="1"/>
  <c r="O42" i="4" s="1"/>
  <c r="Q42" i="4" s="1"/>
  <c r="H42" i="4"/>
  <c r="M41" i="4"/>
  <c r="H41" i="4"/>
  <c r="J41" i="4" s="1"/>
  <c r="M40" i="4"/>
  <c r="H40" i="4"/>
  <c r="J40" i="4" s="1"/>
  <c r="M39" i="4"/>
  <c r="H39" i="4"/>
  <c r="J39" i="4" s="1"/>
  <c r="M38" i="4"/>
  <c r="H38" i="4"/>
  <c r="J38" i="4" s="1"/>
  <c r="M37" i="4"/>
  <c r="H37" i="4"/>
  <c r="J37" i="4" s="1"/>
  <c r="M36" i="4"/>
  <c r="H36" i="4"/>
  <c r="J36" i="4" s="1"/>
  <c r="N36" i="4" s="1"/>
  <c r="O36" i="4" s="1"/>
  <c r="Q36" i="4" s="1"/>
  <c r="M35" i="4"/>
  <c r="H35" i="4"/>
  <c r="J35" i="4" s="1"/>
  <c r="M34" i="4"/>
  <c r="H34" i="4"/>
  <c r="J34" i="4" s="1"/>
  <c r="N34" i="4" s="1"/>
  <c r="O34" i="4" s="1"/>
  <c r="Q34" i="4" s="1"/>
  <c r="M33" i="4"/>
  <c r="H33" i="4"/>
  <c r="J33" i="4" s="1"/>
  <c r="N33" i="4" s="1"/>
  <c r="O33" i="4" s="1"/>
  <c r="Q33" i="4" s="1"/>
  <c r="M32" i="4"/>
  <c r="H32" i="4"/>
  <c r="J32" i="4" s="1"/>
  <c r="M31" i="4"/>
  <c r="H31" i="4"/>
  <c r="J31" i="4" s="1"/>
  <c r="M30" i="4"/>
  <c r="H30" i="4"/>
  <c r="J30" i="4" s="1"/>
  <c r="M29" i="4"/>
  <c r="H29" i="4"/>
  <c r="J29" i="4" s="1"/>
  <c r="M28" i="4"/>
  <c r="H28" i="4"/>
  <c r="J28" i="4" s="1"/>
  <c r="N28" i="4" s="1"/>
  <c r="O28" i="4" s="1"/>
  <c r="Q28" i="4" s="1"/>
  <c r="M27" i="4"/>
  <c r="H27" i="4"/>
  <c r="J27" i="4" s="1"/>
  <c r="M26" i="4"/>
  <c r="J26" i="4"/>
  <c r="N26" i="4" s="1"/>
  <c r="O26" i="4" s="1"/>
  <c r="Q26" i="4" s="1"/>
  <c r="H26" i="4"/>
  <c r="M25" i="4"/>
  <c r="H25" i="4"/>
  <c r="J25" i="4" s="1"/>
  <c r="M24" i="4"/>
  <c r="H24" i="4"/>
  <c r="J24" i="4" s="1"/>
  <c r="M23" i="4"/>
  <c r="H23" i="4"/>
  <c r="J23" i="4" s="1"/>
  <c r="M22" i="4"/>
  <c r="H22" i="4"/>
  <c r="J22" i="4" s="1"/>
  <c r="M21" i="4"/>
  <c r="H21" i="4"/>
  <c r="J21" i="4" s="1"/>
  <c r="M20" i="4"/>
  <c r="H20" i="4"/>
  <c r="J20" i="4" s="1"/>
  <c r="N20" i="4" s="1"/>
  <c r="O20" i="4" s="1"/>
  <c r="Q20" i="4" s="1"/>
  <c r="M19" i="4"/>
  <c r="H19" i="4"/>
  <c r="J19" i="4" s="1"/>
  <c r="M18" i="4"/>
  <c r="H18" i="4"/>
  <c r="J18" i="4" s="1"/>
  <c r="N18" i="4" s="1"/>
  <c r="O18" i="4" s="1"/>
  <c r="Q18" i="4" s="1"/>
  <c r="M17" i="4"/>
  <c r="H17" i="4"/>
  <c r="J17" i="4" s="1"/>
  <c r="N17" i="4" s="1"/>
  <c r="O17" i="4" s="1"/>
  <c r="Q17" i="4" s="1"/>
  <c r="M16" i="4"/>
  <c r="H16" i="4"/>
  <c r="J16" i="4" s="1"/>
  <c r="M15" i="4"/>
  <c r="H15" i="4"/>
  <c r="J15" i="4" s="1"/>
  <c r="M14" i="4"/>
  <c r="H14" i="4"/>
  <c r="J14" i="4" s="1"/>
  <c r="M13" i="4"/>
  <c r="H13" i="4"/>
  <c r="J13" i="4" s="1"/>
  <c r="M12" i="4"/>
  <c r="H12" i="4"/>
  <c r="J12" i="4" s="1"/>
  <c r="N12" i="4" s="1"/>
  <c r="O12" i="4" s="1"/>
  <c r="Q12" i="4" s="1"/>
  <c r="M11" i="4"/>
  <c r="H11" i="4"/>
  <c r="J11" i="4" s="1"/>
  <c r="M10" i="4"/>
  <c r="J10" i="4"/>
  <c r="H10" i="4"/>
  <c r="M9" i="4"/>
  <c r="H9" i="4"/>
  <c r="J9" i="4" s="1"/>
  <c r="M8" i="4"/>
  <c r="H8" i="4"/>
  <c r="J8" i="4" s="1"/>
  <c r="N10" i="4" l="1"/>
  <c r="O10" i="4" s="1"/>
  <c r="Q10" i="4" s="1"/>
  <c r="N9" i="4"/>
  <c r="O9" i="4" s="1"/>
  <c r="Q9" i="4" s="1"/>
  <c r="N14" i="4"/>
  <c r="O14" i="4" s="1"/>
  <c r="Q14" i="4" s="1"/>
  <c r="N16" i="4"/>
  <c r="O16" i="4" s="1"/>
  <c r="Q16" i="4" s="1"/>
  <c r="N22" i="4"/>
  <c r="O22" i="4" s="1"/>
  <c r="Q22" i="4" s="1"/>
  <c r="N24" i="4"/>
  <c r="O24" i="4" s="1"/>
  <c r="Q24" i="4" s="1"/>
  <c r="N29" i="4"/>
  <c r="O29" i="4" s="1"/>
  <c r="Q29" i="4" s="1"/>
  <c r="N31" i="4"/>
  <c r="O31" i="4" s="1"/>
  <c r="Q31" i="4" s="1"/>
  <c r="N37" i="4"/>
  <c r="O37" i="4" s="1"/>
  <c r="Q37" i="4" s="1"/>
  <c r="N39" i="4"/>
  <c r="O39" i="4" s="1"/>
  <c r="Q39" i="4" s="1"/>
  <c r="N41" i="4"/>
  <c r="O41" i="4" s="1"/>
  <c r="Q41" i="4" s="1"/>
  <c r="N46" i="4"/>
  <c r="O46" i="4" s="1"/>
  <c r="Q46" i="4" s="1"/>
  <c r="N48" i="4"/>
  <c r="O48" i="4" s="1"/>
  <c r="Q48" i="4" s="1"/>
  <c r="N50" i="4"/>
  <c r="O50" i="4" s="1"/>
  <c r="Q50" i="4" s="1"/>
  <c r="N61" i="4"/>
  <c r="O61" i="4" s="1"/>
  <c r="Q61" i="4" s="1"/>
  <c r="N63" i="4"/>
  <c r="O63" i="4" s="1"/>
  <c r="Q63" i="4" s="1"/>
  <c r="N70" i="4"/>
  <c r="O70" i="4" s="1"/>
  <c r="Q70" i="4" s="1"/>
  <c r="N72" i="4"/>
  <c r="O72" i="4" s="1"/>
  <c r="Q72" i="4" s="1"/>
  <c r="N77" i="4"/>
  <c r="O77" i="4" s="1"/>
  <c r="Q77" i="4" s="1"/>
  <c r="N79" i="4"/>
  <c r="O79" i="4" s="1"/>
  <c r="Q79" i="4" s="1"/>
  <c r="N87" i="4"/>
  <c r="O87" i="4" s="1"/>
  <c r="Q87" i="4" s="1"/>
  <c r="N106" i="4"/>
  <c r="O106" i="4" s="1"/>
  <c r="Q106" i="4" s="1"/>
  <c r="N108" i="4"/>
  <c r="O108" i="4" s="1"/>
  <c r="Q108" i="4" s="1"/>
  <c r="N115" i="4"/>
  <c r="O115" i="4" s="1"/>
  <c r="Q115" i="4" s="1"/>
  <c r="N119" i="4"/>
  <c r="O119" i="4" s="1"/>
  <c r="Q119" i="4" s="1"/>
  <c r="N124" i="4"/>
  <c r="O124" i="4" s="1"/>
  <c r="Q124" i="4" s="1"/>
  <c r="N128" i="4"/>
  <c r="O128" i="4" s="1"/>
  <c r="Q128" i="4" s="1"/>
  <c r="N131" i="4"/>
  <c r="O131" i="4" s="1"/>
  <c r="Q131" i="4" s="1"/>
  <c r="N133" i="4"/>
  <c r="O133" i="4" s="1"/>
  <c r="Q133" i="4" s="1"/>
  <c r="N135" i="4"/>
  <c r="O135" i="4" s="1"/>
  <c r="Q135" i="4" s="1"/>
  <c r="N8" i="4"/>
  <c r="O8" i="4" s="1"/>
  <c r="Q8" i="4" s="1"/>
  <c r="N13" i="4"/>
  <c r="O13" i="4" s="1"/>
  <c r="Q13" i="4" s="1"/>
  <c r="N15" i="4"/>
  <c r="O15" i="4" s="1"/>
  <c r="Q15" i="4" s="1"/>
  <c r="N21" i="4"/>
  <c r="O21" i="4" s="1"/>
  <c r="Q21" i="4" s="1"/>
  <c r="N23" i="4"/>
  <c r="O23" i="4" s="1"/>
  <c r="Q23" i="4" s="1"/>
  <c r="N25" i="4"/>
  <c r="O25" i="4" s="1"/>
  <c r="Q25" i="4" s="1"/>
  <c r="N30" i="4"/>
  <c r="O30" i="4" s="1"/>
  <c r="Q30" i="4" s="1"/>
  <c r="N32" i="4"/>
  <c r="O32" i="4" s="1"/>
  <c r="Q32" i="4" s="1"/>
  <c r="N38" i="4"/>
  <c r="O38" i="4" s="1"/>
  <c r="Q38" i="4" s="1"/>
  <c r="N40" i="4"/>
  <c r="O40" i="4" s="1"/>
  <c r="Q40" i="4" s="1"/>
  <c r="N45" i="4"/>
  <c r="O45" i="4" s="1"/>
  <c r="Q45" i="4" s="1"/>
  <c r="N47" i="4"/>
  <c r="O47" i="4" s="1"/>
  <c r="Q47" i="4" s="1"/>
  <c r="N49" i="4"/>
  <c r="O49" i="4" s="1"/>
  <c r="Q49" i="4" s="1"/>
  <c r="N51" i="4"/>
  <c r="O51" i="4" s="1"/>
  <c r="Q51" i="4" s="1"/>
  <c r="N62" i="4"/>
  <c r="O62" i="4" s="1"/>
  <c r="Q62" i="4" s="1"/>
  <c r="N64" i="4"/>
  <c r="O64" i="4" s="1"/>
  <c r="Q64" i="4" s="1"/>
  <c r="N69" i="4"/>
  <c r="O69" i="4" s="1"/>
  <c r="Q69" i="4" s="1"/>
  <c r="N71" i="4"/>
  <c r="O71" i="4" s="1"/>
  <c r="Q71" i="4" s="1"/>
  <c r="N73" i="4"/>
  <c r="O73" i="4" s="1"/>
  <c r="Q73" i="4" s="1"/>
  <c r="N78" i="4"/>
  <c r="O78" i="4" s="1"/>
  <c r="Q78" i="4" s="1"/>
  <c r="N80" i="4"/>
  <c r="O80" i="4" s="1"/>
  <c r="Q80" i="4" s="1"/>
  <c r="N105" i="4"/>
  <c r="O105" i="4" s="1"/>
  <c r="Q105" i="4" s="1"/>
  <c r="N123" i="4"/>
  <c r="O123" i="4" s="1"/>
  <c r="Q123" i="4" s="1"/>
  <c r="N134" i="4"/>
  <c r="O134" i="4" s="1"/>
  <c r="Q134" i="4" s="1"/>
  <c r="N136" i="4"/>
  <c r="O136" i="4" s="1"/>
  <c r="Q136" i="4" s="1"/>
  <c r="N19" i="4"/>
  <c r="O19" i="4" s="1"/>
  <c r="Q19" i="4" s="1"/>
  <c r="N35" i="4"/>
  <c r="O35" i="4" s="1"/>
  <c r="Q35" i="4" s="1"/>
  <c r="N83" i="4"/>
  <c r="O83" i="4" s="1"/>
  <c r="Q83" i="4" s="1"/>
  <c r="N88" i="4"/>
  <c r="O88" i="4" s="1"/>
  <c r="Q88" i="4" s="1"/>
  <c r="N94" i="4"/>
  <c r="O94" i="4" s="1"/>
  <c r="Q94" i="4" s="1"/>
  <c r="N101" i="4"/>
  <c r="O101" i="4" s="1"/>
  <c r="Q101" i="4" s="1"/>
  <c r="N103" i="4"/>
  <c r="O103" i="4" s="1"/>
  <c r="Q103" i="4" s="1"/>
  <c r="N120" i="4"/>
  <c r="O120" i="4" s="1"/>
  <c r="Q120" i="4" s="1"/>
  <c r="N126" i="4"/>
  <c r="O126" i="4" s="1"/>
  <c r="Q126" i="4" s="1"/>
  <c r="N130" i="4"/>
  <c r="O130" i="4" s="1"/>
  <c r="Q130" i="4" s="1"/>
  <c r="N11" i="4"/>
  <c r="O11" i="4" s="1"/>
  <c r="Q11" i="4" s="1"/>
  <c r="N27" i="4"/>
  <c r="O27" i="4" s="1"/>
  <c r="Q27" i="4" s="1"/>
  <c r="N43" i="4"/>
  <c r="O43" i="4" s="1"/>
  <c r="Q43" i="4" s="1"/>
  <c r="N59" i="4"/>
  <c r="O59" i="4" s="1"/>
  <c r="Q59" i="4" s="1"/>
  <c r="N75" i="4"/>
  <c r="O75" i="4" s="1"/>
  <c r="Q75" i="4" s="1"/>
  <c r="N85" i="4"/>
  <c r="O85" i="4" s="1"/>
  <c r="Q85" i="4" s="1"/>
  <c r="N90" i="4"/>
  <c r="O90" i="4" s="1"/>
  <c r="Q90" i="4" s="1"/>
  <c r="N98" i="4"/>
  <c r="O98" i="4" s="1"/>
  <c r="Q98" i="4" s="1"/>
  <c r="N99" i="4"/>
  <c r="O99" i="4" s="1"/>
  <c r="Q99" i="4" s="1"/>
  <c r="N102" i="4"/>
  <c r="O102" i="4" s="1"/>
  <c r="Q102" i="4" s="1"/>
  <c r="N107" i="4"/>
  <c r="O107" i="4" s="1"/>
  <c r="Q107" i="4" s="1"/>
  <c r="N109" i="4"/>
  <c r="O109" i="4" s="1"/>
  <c r="Q109" i="4" s="1"/>
  <c r="N117" i="4"/>
  <c r="O117" i="4" s="1"/>
  <c r="Q117" i="4" s="1"/>
  <c r="N125" i="4"/>
  <c r="O125" i="4" s="1"/>
  <c r="Q125" i="4" s="1"/>
  <c r="N127" i="4"/>
  <c r="O127" i="4" s="1"/>
  <c r="Q127" i="4" s="1"/>
  <c r="N52" i="4"/>
  <c r="O52" i="4" s="1"/>
  <c r="Q52" i="4" s="1"/>
  <c r="N60" i="4"/>
  <c r="O60" i="4" s="1"/>
  <c r="Q60" i="4" s="1"/>
  <c r="N68" i="4"/>
  <c r="O68" i="4" s="1"/>
  <c r="Q68" i="4" s="1"/>
  <c r="N76" i="4"/>
  <c r="O76" i="4" s="1"/>
  <c r="Q76" i="4" s="1"/>
  <c r="N84" i="4"/>
  <c r="O84" i="4" s="1"/>
  <c r="Q84" i="4" s="1"/>
  <c r="N86" i="4"/>
  <c r="O86" i="4" s="1"/>
  <c r="Q86" i="4" s="1"/>
  <c r="N118" i="4"/>
  <c r="O118" i="4" s="1"/>
  <c r="Q118" i="4" s="1"/>
  <c r="N92" i="4"/>
  <c r="O92" i="4" s="1"/>
  <c r="Q92" i="4" s="1"/>
  <c r="N111" i="4"/>
  <c r="O111" i="4" s="1"/>
  <c r="Q111" i="4" s="1"/>
  <c r="N114" i="4"/>
  <c r="O114" i="4" s="1"/>
  <c r="Q114" i="4" s="1"/>
  <c r="N138" i="4"/>
  <c r="O138" i="4" s="1"/>
  <c r="Q138" i="4" s="1"/>
  <c r="N136" i="3" l="1"/>
  <c r="N145" i="3" s="1"/>
  <c r="N137" i="3"/>
  <c r="J134" i="3" l="1"/>
  <c r="Q134" i="3" s="1"/>
  <c r="R134" i="3" s="1"/>
  <c r="S134" i="3" s="1"/>
  <c r="T134" i="3" s="1"/>
  <c r="J133" i="3"/>
  <c r="Q133" i="3" s="1"/>
  <c r="R133" i="3" s="1"/>
  <c r="S133" i="3" s="1"/>
  <c r="T133" i="3" s="1"/>
  <c r="J132" i="3"/>
  <c r="Q132" i="3" s="1"/>
  <c r="R132" i="3" s="1"/>
  <c r="S132" i="3" s="1"/>
  <c r="T132" i="3" s="1"/>
  <c r="J131" i="3"/>
  <c r="Q131" i="3" s="1"/>
  <c r="R131" i="3" s="1"/>
  <c r="S131" i="3" s="1"/>
  <c r="T131" i="3" s="1"/>
  <c r="J130" i="3"/>
  <c r="Q130" i="3" s="1"/>
  <c r="R130" i="3" s="1"/>
  <c r="S130" i="3" s="1"/>
  <c r="T130" i="3" s="1"/>
  <c r="J129" i="3"/>
  <c r="Q129" i="3" s="1"/>
  <c r="R129" i="3" s="1"/>
  <c r="S129" i="3" s="1"/>
  <c r="T129" i="3" s="1"/>
  <c r="J128" i="3"/>
  <c r="Q128" i="3" s="1"/>
  <c r="R128" i="3" s="1"/>
  <c r="S128" i="3" s="1"/>
  <c r="T128" i="3" s="1"/>
  <c r="J127" i="3"/>
  <c r="Q127" i="3" s="1"/>
  <c r="R127" i="3" s="1"/>
  <c r="S127" i="3" s="1"/>
  <c r="T127" i="3" s="1"/>
  <c r="J126" i="3"/>
  <c r="Q126" i="3" s="1"/>
  <c r="R126" i="3" s="1"/>
  <c r="S126" i="3" s="1"/>
  <c r="T126" i="3" s="1"/>
  <c r="J125" i="3"/>
  <c r="Q125" i="3" s="1"/>
  <c r="R125" i="3" s="1"/>
  <c r="S125" i="3" s="1"/>
  <c r="T125" i="3" s="1"/>
  <c r="J124" i="3"/>
  <c r="Q124" i="3" s="1"/>
  <c r="R124" i="3" s="1"/>
  <c r="S124" i="3" s="1"/>
  <c r="T124" i="3" s="1"/>
  <c r="J123" i="3"/>
  <c r="Q123" i="3" s="1"/>
  <c r="R123" i="3" s="1"/>
  <c r="S123" i="3" s="1"/>
  <c r="T123" i="3" s="1"/>
  <c r="J122" i="3"/>
  <c r="Q122" i="3" s="1"/>
  <c r="R122" i="3" s="1"/>
  <c r="S122" i="3" s="1"/>
  <c r="T122" i="3" s="1"/>
  <c r="J121" i="3"/>
  <c r="Q121" i="3" s="1"/>
  <c r="R121" i="3" s="1"/>
  <c r="S121" i="3" s="1"/>
  <c r="T121" i="3" s="1"/>
  <c r="J120" i="3"/>
  <c r="Q120" i="3" s="1"/>
  <c r="R120" i="3" s="1"/>
  <c r="S120" i="3" s="1"/>
  <c r="T120" i="3" s="1"/>
  <c r="J119" i="3"/>
  <c r="Q119" i="3" s="1"/>
  <c r="R119" i="3" s="1"/>
  <c r="S119" i="3" s="1"/>
  <c r="T119" i="3" s="1"/>
  <c r="J118" i="3"/>
  <c r="Q118" i="3" s="1"/>
  <c r="R118" i="3" s="1"/>
  <c r="S118" i="3" s="1"/>
  <c r="T118" i="3" s="1"/>
  <c r="J117" i="3"/>
  <c r="Q117" i="3" s="1"/>
  <c r="R117" i="3" s="1"/>
  <c r="S117" i="3" s="1"/>
  <c r="T117" i="3" s="1"/>
  <c r="J116" i="3"/>
  <c r="Q116" i="3" s="1"/>
  <c r="R116" i="3" s="1"/>
  <c r="S116" i="3" s="1"/>
  <c r="T116" i="3" s="1"/>
  <c r="J115" i="3"/>
  <c r="Q115" i="3" s="1"/>
  <c r="R115" i="3" s="1"/>
  <c r="S115" i="3" s="1"/>
  <c r="T115" i="3" s="1"/>
  <c r="J114" i="3"/>
  <c r="Q114" i="3" s="1"/>
  <c r="R114" i="3" s="1"/>
  <c r="S114" i="3" s="1"/>
  <c r="T114" i="3" s="1"/>
  <c r="J113" i="3"/>
  <c r="Q113" i="3" s="1"/>
  <c r="R113" i="3" s="1"/>
  <c r="S113" i="3" s="1"/>
  <c r="T113" i="3" s="1"/>
  <c r="J112" i="3"/>
  <c r="Q112" i="3" s="1"/>
  <c r="R112" i="3" s="1"/>
  <c r="S112" i="3" s="1"/>
  <c r="T112" i="3" s="1"/>
  <c r="J111" i="3"/>
  <c r="Q111" i="3" s="1"/>
  <c r="R111" i="3" s="1"/>
  <c r="S111" i="3" s="1"/>
  <c r="T111" i="3" s="1"/>
  <c r="J110" i="3"/>
  <c r="Q110" i="3" s="1"/>
  <c r="R110" i="3" s="1"/>
  <c r="S110" i="3" s="1"/>
  <c r="T110" i="3" s="1"/>
  <c r="J109" i="3"/>
  <c r="Q109" i="3" s="1"/>
  <c r="R109" i="3" s="1"/>
  <c r="S109" i="3" s="1"/>
  <c r="T109" i="3" s="1"/>
  <c r="J108" i="3"/>
  <c r="Q108" i="3" s="1"/>
  <c r="R108" i="3" s="1"/>
  <c r="S108" i="3" s="1"/>
  <c r="T108" i="3" s="1"/>
  <c r="J107" i="3"/>
  <c r="Q107" i="3" s="1"/>
  <c r="R107" i="3" s="1"/>
  <c r="S107" i="3" s="1"/>
  <c r="T107" i="3" s="1"/>
  <c r="J106" i="3"/>
  <c r="Q106" i="3" s="1"/>
  <c r="R106" i="3" s="1"/>
  <c r="S106" i="3" s="1"/>
  <c r="T106" i="3" s="1"/>
  <c r="J105" i="3"/>
  <c r="Q105" i="3" s="1"/>
  <c r="R105" i="3" s="1"/>
  <c r="S105" i="3" s="1"/>
  <c r="T105" i="3" s="1"/>
  <c r="J104" i="3"/>
  <c r="Q104" i="3" s="1"/>
  <c r="R104" i="3" s="1"/>
  <c r="S104" i="3" s="1"/>
  <c r="T104" i="3" s="1"/>
  <c r="J103" i="3"/>
  <c r="Q103" i="3" s="1"/>
  <c r="R103" i="3" s="1"/>
  <c r="S103" i="3" s="1"/>
  <c r="T103" i="3" s="1"/>
  <c r="J102" i="3"/>
  <c r="Q102" i="3" s="1"/>
  <c r="R102" i="3" s="1"/>
  <c r="S102" i="3" s="1"/>
  <c r="T102" i="3" s="1"/>
  <c r="J101" i="3"/>
  <c r="Q101" i="3" s="1"/>
  <c r="R101" i="3" s="1"/>
  <c r="S101" i="3" s="1"/>
  <c r="T101" i="3" s="1"/>
  <c r="J100" i="3"/>
  <c r="Q100" i="3" s="1"/>
  <c r="R100" i="3" s="1"/>
  <c r="S100" i="3" s="1"/>
  <c r="T100" i="3" s="1"/>
  <c r="J99" i="3"/>
  <c r="Q99" i="3" s="1"/>
  <c r="R99" i="3" s="1"/>
  <c r="S99" i="3" s="1"/>
  <c r="T99" i="3" s="1"/>
  <c r="J98" i="3"/>
  <c r="Q98" i="3" s="1"/>
  <c r="R98" i="3" s="1"/>
  <c r="S98" i="3" s="1"/>
  <c r="T98" i="3" s="1"/>
  <c r="J97" i="3"/>
  <c r="Q97" i="3" s="1"/>
  <c r="R97" i="3" s="1"/>
  <c r="S97" i="3" s="1"/>
  <c r="T97" i="3" s="1"/>
  <c r="J96" i="3"/>
  <c r="Q96" i="3" s="1"/>
  <c r="R96" i="3" s="1"/>
  <c r="S96" i="3" s="1"/>
  <c r="T96" i="3" s="1"/>
  <c r="J95" i="3"/>
  <c r="Q95" i="3" s="1"/>
  <c r="R95" i="3" s="1"/>
  <c r="S95" i="3" s="1"/>
  <c r="T95" i="3" s="1"/>
  <c r="J94" i="3"/>
  <c r="Q94" i="3" s="1"/>
  <c r="R94" i="3" s="1"/>
  <c r="S94" i="3" s="1"/>
  <c r="T94" i="3" s="1"/>
  <c r="J93" i="3"/>
  <c r="Q93" i="3" s="1"/>
  <c r="R93" i="3" s="1"/>
  <c r="S93" i="3" s="1"/>
  <c r="T93" i="3" s="1"/>
  <c r="J92" i="3"/>
  <c r="Q92" i="3" s="1"/>
  <c r="R92" i="3" s="1"/>
  <c r="S92" i="3" s="1"/>
  <c r="T92" i="3" s="1"/>
  <c r="J91" i="3"/>
  <c r="Q91" i="3" s="1"/>
  <c r="R91" i="3" s="1"/>
  <c r="S91" i="3" s="1"/>
  <c r="T91" i="3" s="1"/>
  <c r="J90" i="3"/>
  <c r="Q90" i="3" s="1"/>
  <c r="R90" i="3" s="1"/>
  <c r="S90" i="3" s="1"/>
  <c r="T90" i="3" s="1"/>
  <c r="J89" i="3"/>
  <c r="Q89" i="3" s="1"/>
  <c r="R89" i="3" s="1"/>
  <c r="S89" i="3" s="1"/>
  <c r="T89" i="3" s="1"/>
  <c r="J88" i="3"/>
  <c r="Q88" i="3" s="1"/>
  <c r="R88" i="3" s="1"/>
  <c r="S88" i="3" s="1"/>
  <c r="T88" i="3" s="1"/>
  <c r="J87" i="3"/>
  <c r="Q87" i="3" s="1"/>
  <c r="R87" i="3" s="1"/>
  <c r="S87" i="3" s="1"/>
  <c r="T87" i="3" s="1"/>
  <c r="J86" i="3"/>
  <c r="Q86" i="3" s="1"/>
  <c r="R86" i="3" s="1"/>
  <c r="S86" i="3" s="1"/>
  <c r="T86" i="3" s="1"/>
  <c r="J85" i="3"/>
  <c r="Q85" i="3" s="1"/>
  <c r="R85" i="3" s="1"/>
  <c r="S85" i="3" s="1"/>
  <c r="T85" i="3" s="1"/>
  <c r="J84" i="3"/>
  <c r="Q84" i="3" s="1"/>
  <c r="R84" i="3" s="1"/>
  <c r="S84" i="3" s="1"/>
  <c r="T84" i="3" s="1"/>
  <c r="J83" i="3"/>
  <c r="Q83" i="3" s="1"/>
  <c r="R83" i="3" s="1"/>
  <c r="S83" i="3" s="1"/>
  <c r="T83" i="3" s="1"/>
  <c r="J82" i="3"/>
  <c r="Q82" i="3" s="1"/>
  <c r="R82" i="3" s="1"/>
  <c r="S82" i="3" s="1"/>
  <c r="T82" i="3" s="1"/>
  <c r="J81" i="3"/>
  <c r="Q81" i="3" s="1"/>
  <c r="R81" i="3" s="1"/>
  <c r="S81" i="3" s="1"/>
  <c r="T81" i="3" s="1"/>
  <c r="J80" i="3"/>
  <c r="Q80" i="3" s="1"/>
  <c r="R80" i="3" s="1"/>
  <c r="S80" i="3" s="1"/>
  <c r="T80" i="3" s="1"/>
  <c r="J79" i="3"/>
  <c r="Q79" i="3" s="1"/>
  <c r="R79" i="3" s="1"/>
  <c r="S79" i="3" s="1"/>
  <c r="T79" i="3" s="1"/>
  <c r="J78" i="3"/>
  <c r="Q78" i="3" s="1"/>
  <c r="R78" i="3" s="1"/>
  <c r="S78" i="3" s="1"/>
  <c r="T78" i="3" s="1"/>
  <c r="J77" i="3"/>
  <c r="Q77" i="3" s="1"/>
  <c r="R77" i="3" s="1"/>
  <c r="S77" i="3" s="1"/>
  <c r="T77" i="3" s="1"/>
  <c r="J76" i="3"/>
  <c r="Q76" i="3" s="1"/>
  <c r="R76" i="3" s="1"/>
  <c r="S76" i="3" s="1"/>
  <c r="T76" i="3" s="1"/>
  <c r="J75" i="3"/>
  <c r="Q75" i="3" s="1"/>
  <c r="R75" i="3" s="1"/>
  <c r="S75" i="3" s="1"/>
  <c r="T75" i="3" s="1"/>
  <c r="J74" i="3"/>
  <c r="Q74" i="3" s="1"/>
  <c r="R74" i="3" s="1"/>
  <c r="S74" i="3" s="1"/>
  <c r="T74" i="3" s="1"/>
  <c r="J73" i="3"/>
  <c r="Q73" i="3" s="1"/>
  <c r="R73" i="3" s="1"/>
  <c r="S73" i="3" s="1"/>
  <c r="T73" i="3" s="1"/>
  <c r="J72" i="3"/>
  <c r="Q72" i="3" s="1"/>
  <c r="R72" i="3" s="1"/>
  <c r="S72" i="3" s="1"/>
  <c r="T72" i="3" s="1"/>
  <c r="J71" i="3"/>
  <c r="Q71" i="3" s="1"/>
  <c r="R71" i="3" s="1"/>
  <c r="S71" i="3" s="1"/>
  <c r="T71" i="3" s="1"/>
  <c r="J70" i="3"/>
  <c r="Q70" i="3" s="1"/>
  <c r="R70" i="3" s="1"/>
  <c r="S70" i="3" s="1"/>
  <c r="T70" i="3" s="1"/>
  <c r="J69" i="3"/>
  <c r="Q69" i="3" s="1"/>
  <c r="R69" i="3" s="1"/>
  <c r="S69" i="3" s="1"/>
  <c r="T69" i="3" s="1"/>
  <c r="J68" i="3"/>
  <c r="Q68" i="3" s="1"/>
  <c r="R68" i="3" s="1"/>
  <c r="S68" i="3" s="1"/>
  <c r="T68" i="3" s="1"/>
  <c r="J67" i="3"/>
  <c r="Q67" i="3" s="1"/>
  <c r="R67" i="3" s="1"/>
  <c r="S67" i="3" s="1"/>
  <c r="T67" i="3" s="1"/>
  <c r="J66" i="3"/>
  <c r="Q66" i="3" s="1"/>
  <c r="R66" i="3" s="1"/>
  <c r="S66" i="3" s="1"/>
  <c r="T66" i="3" s="1"/>
  <c r="J65" i="3"/>
  <c r="Q65" i="3" s="1"/>
  <c r="R65" i="3" s="1"/>
  <c r="S65" i="3" s="1"/>
  <c r="T65" i="3" s="1"/>
  <c r="J64" i="3"/>
  <c r="Q64" i="3" s="1"/>
  <c r="R64" i="3" s="1"/>
  <c r="S64" i="3" s="1"/>
  <c r="T64" i="3" s="1"/>
  <c r="J63" i="3"/>
  <c r="Q63" i="3" s="1"/>
  <c r="R63" i="3" s="1"/>
  <c r="S63" i="3" s="1"/>
  <c r="T63" i="3" s="1"/>
  <c r="J62" i="3"/>
  <c r="Q62" i="3" s="1"/>
  <c r="R62" i="3" s="1"/>
  <c r="S62" i="3" s="1"/>
  <c r="T62" i="3" s="1"/>
  <c r="J61" i="3"/>
  <c r="Q61" i="3" s="1"/>
  <c r="R61" i="3" s="1"/>
  <c r="S61" i="3" s="1"/>
  <c r="T61" i="3" s="1"/>
  <c r="J60" i="3"/>
  <c r="Q60" i="3" s="1"/>
  <c r="R60" i="3" s="1"/>
  <c r="S60" i="3" s="1"/>
  <c r="T60" i="3" s="1"/>
  <c r="J59" i="3"/>
  <c r="Q59" i="3" s="1"/>
  <c r="R59" i="3" s="1"/>
  <c r="S59" i="3" s="1"/>
  <c r="T59" i="3" s="1"/>
  <c r="J58" i="3"/>
  <c r="Q58" i="3" s="1"/>
  <c r="R58" i="3" s="1"/>
  <c r="S58" i="3" s="1"/>
  <c r="T58" i="3" s="1"/>
  <c r="J57" i="3"/>
  <c r="Q57" i="3" s="1"/>
  <c r="R57" i="3" s="1"/>
  <c r="S57" i="3" s="1"/>
  <c r="T57" i="3" s="1"/>
  <c r="J56" i="3"/>
  <c r="Q56" i="3" s="1"/>
  <c r="R56" i="3" s="1"/>
  <c r="S56" i="3" s="1"/>
  <c r="T56" i="3" s="1"/>
  <c r="J55" i="3"/>
  <c r="Q55" i="3" s="1"/>
  <c r="R55" i="3" s="1"/>
  <c r="S55" i="3" s="1"/>
  <c r="T55" i="3" s="1"/>
  <c r="J54" i="3"/>
  <c r="Q54" i="3" s="1"/>
  <c r="R54" i="3" s="1"/>
  <c r="S54" i="3" s="1"/>
  <c r="T54" i="3" s="1"/>
  <c r="J53" i="3"/>
  <c r="Q53" i="3" s="1"/>
  <c r="R53" i="3" s="1"/>
  <c r="S53" i="3" s="1"/>
  <c r="T53" i="3" s="1"/>
  <c r="J52" i="3"/>
  <c r="Q52" i="3" s="1"/>
  <c r="R52" i="3" s="1"/>
  <c r="S52" i="3" s="1"/>
  <c r="T52" i="3" s="1"/>
  <c r="J51" i="3"/>
  <c r="Q51" i="3" s="1"/>
  <c r="R51" i="3" s="1"/>
  <c r="S51" i="3" s="1"/>
  <c r="T51" i="3" s="1"/>
  <c r="J50" i="3"/>
  <c r="Q50" i="3" s="1"/>
  <c r="R50" i="3" s="1"/>
  <c r="S50" i="3" s="1"/>
  <c r="T50" i="3" s="1"/>
  <c r="J49" i="3"/>
  <c r="Q49" i="3" s="1"/>
  <c r="R49" i="3" s="1"/>
  <c r="S49" i="3" s="1"/>
  <c r="T49" i="3" s="1"/>
  <c r="J48" i="3"/>
  <c r="Q48" i="3" s="1"/>
  <c r="R48" i="3" s="1"/>
  <c r="S48" i="3" s="1"/>
  <c r="T48" i="3" s="1"/>
  <c r="J47" i="3"/>
  <c r="Q47" i="3" s="1"/>
  <c r="R47" i="3" s="1"/>
  <c r="S47" i="3" s="1"/>
  <c r="T47" i="3" s="1"/>
  <c r="J46" i="3"/>
  <c r="Q46" i="3" s="1"/>
  <c r="R46" i="3" s="1"/>
  <c r="S46" i="3" s="1"/>
  <c r="T46" i="3" s="1"/>
  <c r="J45" i="3"/>
  <c r="Q45" i="3" s="1"/>
  <c r="R45" i="3" s="1"/>
  <c r="S45" i="3" s="1"/>
  <c r="T45" i="3" s="1"/>
  <c r="J44" i="3"/>
  <c r="Q44" i="3" s="1"/>
  <c r="R44" i="3" s="1"/>
  <c r="S44" i="3" s="1"/>
  <c r="T44" i="3" s="1"/>
  <c r="J43" i="3"/>
  <c r="Q43" i="3" s="1"/>
  <c r="R43" i="3" s="1"/>
  <c r="S43" i="3" s="1"/>
  <c r="T43" i="3" s="1"/>
  <c r="J42" i="3"/>
  <c r="Q42" i="3" s="1"/>
  <c r="R42" i="3" s="1"/>
  <c r="S42" i="3" s="1"/>
  <c r="T42" i="3" s="1"/>
  <c r="J41" i="3"/>
  <c r="Q41" i="3" s="1"/>
  <c r="R41" i="3" s="1"/>
  <c r="S41" i="3" s="1"/>
  <c r="T41" i="3" s="1"/>
  <c r="J40" i="3"/>
  <c r="Q40" i="3" s="1"/>
  <c r="R40" i="3" s="1"/>
  <c r="S40" i="3" s="1"/>
  <c r="T40" i="3" s="1"/>
  <c r="J39" i="3"/>
  <c r="Q39" i="3" s="1"/>
  <c r="R39" i="3" s="1"/>
  <c r="S39" i="3" s="1"/>
  <c r="T39" i="3" s="1"/>
  <c r="J38" i="3"/>
  <c r="Q38" i="3" s="1"/>
  <c r="R38" i="3" s="1"/>
  <c r="S38" i="3" s="1"/>
  <c r="T38" i="3" s="1"/>
  <c r="J37" i="3"/>
  <c r="Q37" i="3" s="1"/>
  <c r="R37" i="3" s="1"/>
  <c r="J36" i="3"/>
  <c r="Q36" i="3" s="1"/>
  <c r="R36" i="3" s="1"/>
  <c r="J35" i="3"/>
  <c r="Q35" i="3" s="1"/>
  <c r="R35" i="3" s="1"/>
  <c r="S35" i="3" s="1"/>
  <c r="T35" i="3" s="1"/>
  <c r="J34" i="3"/>
  <c r="Q34" i="3" s="1"/>
  <c r="R34" i="3" s="1"/>
  <c r="S34" i="3" s="1"/>
  <c r="T34" i="3" s="1"/>
  <c r="J33" i="3"/>
  <c r="Q33" i="3" s="1"/>
  <c r="R33" i="3" s="1"/>
  <c r="S33" i="3" s="1"/>
  <c r="T33" i="3" s="1"/>
  <c r="J32" i="3"/>
  <c r="Q32" i="3" s="1"/>
  <c r="R32" i="3" s="1"/>
  <c r="S32" i="3" s="1"/>
  <c r="T32" i="3" s="1"/>
  <c r="J31" i="3"/>
  <c r="Q31" i="3" s="1"/>
  <c r="R31" i="3" s="1"/>
  <c r="S31" i="3" s="1"/>
  <c r="T31" i="3" s="1"/>
  <c r="J30" i="3"/>
  <c r="Q30" i="3" s="1"/>
  <c r="R30" i="3" s="1"/>
  <c r="S30" i="3" s="1"/>
  <c r="T30" i="3" s="1"/>
  <c r="J29" i="3"/>
  <c r="Q29" i="3" s="1"/>
  <c r="R29" i="3" s="1"/>
  <c r="S29" i="3" s="1"/>
  <c r="T29" i="3" s="1"/>
  <c r="J28" i="3"/>
  <c r="Q28" i="3" s="1"/>
  <c r="R28" i="3" s="1"/>
  <c r="S28" i="3" s="1"/>
  <c r="T28" i="3" s="1"/>
  <c r="J27" i="3"/>
  <c r="Q27" i="3" s="1"/>
  <c r="R27" i="3" s="1"/>
  <c r="S27" i="3" s="1"/>
  <c r="T27" i="3" s="1"/>
  <c r="J26" i="3"/>
  <c r="Q26" i="3" s="1"/>
  <c r="R26" i="3" s="1"/>
  <c r="S26" i="3" s="1"/>
  <c r="T26" i="3" s="1"/>
  <c r="J25" i="3"/>
  <c r="Q25" i="3" s="1"/>
  <c r="R25" i="3" s="1"/>
  <c r="S25" i="3" s="1"/>
  <c r="T25" i="3" s="1"/>
  <c r="J24" i="3"/>
  <c r="Q24" i="3" s="1"/>
  <c r="R24" i="3" s="1"/>
  <c r="S24" i="3" s="1"/>
  <c r="T24" i="3" s="1"/>
  <c r="J23" i="3"/>
  <c r="Q23" i="3" s="1"/>
  <c r="R23" i="3" s="1"/>
  <c r="S23" i="3" s="1"/>
  <c r="T23" i="3" s="1"/>
  <c r="J22" i="3"/>
  <c r="Q22" i="3" s="1"/>
  <c r="R22" i="3" s="1"/>
  <c r="S22" i="3" s="1"/>
  <c r="T22" i="3" s="1"/>
  <c r="J21" i="3"/>
  <c r="Q21" i="3" s="1"/>
  <c r="R21" i="3" s="1"/>
  <c r="S21" i="3" s="1"/>
  <c r="T21" i="3" s="1"/>
  <c r="J20" i="3"/>
  <c r="Q20" i="3" s="1"/>
  <c r="R20" i="3" s="1"/>
  <c r="S20" i="3" s="1"/>
  <c r="T20" i="3" s="1"/>
  <c r="J19" i="3"/>
  <c r="Q19" i="3" s="1"/>
  <c r="R19" i="3" s="1"/>
  <c r="S19" i="3" s="1"/>
  <c r="T19" i="3" s="1"/>
  <c r="J18" i="3"/>
  <c r="Q18" i="3" s="1"/>
  <c r="R18" i="3" s="1"/>
  <c r="S18" i="3" s="1"/>
  <c r="T18" i="3" s="1"/>
  <c r="J17" i="3"/>
  <c r="Q17" i="3" s="1"/>
  <c r="R17" i="3" s="1"/>
  <c r="S17" i="3" s="1"/>
  <c r="T17" i="3" s="1"/>
  <c r="J16" i="3"/>
  <c r="Q16" i="3" s="1"/>
  <c r="R16" i="3" s="1"/>
  <c r="S16" i="3" s="1"/>
  <c r="T16" i="3" s="1"/>
  <c r="J15" i="3"/>
  <c r="Q15" i="3" s="1"/>
  <c r="R15" i="3" s="1"/>
  <c r="S15" i="3" s="1"/>
  <c r="T15" i="3" s="1"/>
  <c r="J14" i="3"/>
  <c r="Q14" i="3" s="1"/>
  <c r="R14" i="3" s="1"/>
  <c r="S14" i="3" s="1"/>
  <c r="T14" i="3" s="1"/>
  <c r="J13" i="3"/>
  <c r="Q13" i="3" s="1"/>
  <c r="R13" i="3" s="1"/>
  <c r="S13" i="3" s="1"/>
  <c r="T13" i="3" s="1"/>
  <c r="J12" i="3"/>
  <c r="Q12" i="3" s="1"/>
  <c r="R12" i="3" s="1"/>
  <c r="S12" i="3" s="1"/>
  <c r="T12" i="3" s="1"/>
  <c r="J11" i="3"/>
  <c r="Q11" i="3" s="1"/>
  <c r="R11" i="3" s="1"/>
  <c r="S11" i="3" s="1"/>
  <c r="T11" i="3" s="1"/>
  <c r="J10" i="3"/>
  <c r="Q10" i="3" s="1"/>
  <c r="R10" i="3" s="1"/>
  <c r="S10" i="3" s="1"/>
  <c r="T10" i="3" s="1"/>
  <c r="J9" i="3"/>
  <c r="Q9" i="3" s="1"/>
  <c r="R9" i="3" s="1"/>
  <c r="S9" i="3" s="1"/>
  <c r="T9" i="3" s="1"/>
  <c r="J8" i="3"/>
  <c r="Q8" i="3" s="1"/>
  <c r="R8" i="3" s="1"/>
  <c r="S8" i="3" s="1"/>
  <c r="T8" i="3" s="1"/>
  <c r="J7" i="3"/>
  <c r="Q7" i="3" s="1"/>
  <c r="R7" i="3" s="1"/>
  <c r="S7" i="3" s="1"/>
  <c r="T7" i="3" s="1"/>
  <c r="J6" i="3"/>
  <c r="Q6" i="3" s="1"/>
  <c r="R6" i="3" s="1"/>
  <c r="S6" i="3" s="1"/>
  <c r="T6" i="3" s="1"/>
  <c r="J5" i="3"/>
  <c r="Q5" i="3" s="1"/>
  <c r="R5" i="3" s="1"/>
  <c r="S5" i="3" s="1"/>
  <c r="T5" i="3" s="1"/>
  <c r="J4" i="3"/>
  <c r="Q4" i="3" s="1"/>
  <c r="R4" i="3" s="1"/>
  <c r="S4" i="3" s="1"/>
  <c r="T4" i="3" s="1"/>
  <c r="J3" i="3"/>
  <c r="Q3" i="3" s="1"/>
  <c r="R3" i="3" s="1"/>
  <c r="S3" i="3" s="1"/>
  <c r="T3" i="3" s="1"/>
  <c r="N139" i="3" l="1"/>
</calcChain>
</file>

<file path=xl/sharedStrings.xml><?xml version="1.0" encoding="utf-8"?>
<sst xmlns="http://schemas.openxmlformats.org/spreadsheetml/2006/main" count="763" uniqueCount="403">
  <si>
    <t xml:space="preserve">  COST  CODE</t>
  </si>
  <si>
    <t xml:space="preserve">  FIPS CODE</t>
  </si>
  <si>
    <t xml:space="preserve">  DISTRICT/ LOCALITY</t>
  </si>
  <si>
    <t xml:space="preserve"> STATE SHARE BUDGETED      FUND 01000</t>
  </si>
  <si>
    <t xml:space="preserve"> STATE SHARE PERCENT</t>
  </si>
  <si>
    <t xml:space="preserve"> LOCAL MATCH BUDGETED     FUND 02041</t>
  </si>
  <si>
    <t xml:space="preserve"> LOCAL MATCH PERCENT</t>
  </si>
  <si>
    <t>Revised Match Rate</t>
  </si>
  <si>
    <t>Rate Change</t>
  </si>
  <si>
    <t xml:space="preserve"> LOCAL MATCH FUND 02041</t>
  </si>
  <si>
    <t xml:space="preserve"> STATE SHARE       FUND 01000</t>
  </si>
  <si>
    <t>Change in 02041</t>
  </si>
  <si>
    <t>Change in 01000</t>
  </si>
  <si>
    <t>Danville</t>
  </si>
  <si>
    <t>Dickenson County</t>
  </si>
  <si>
    <t>Wise County</t>
  </si>
  <si>
    <t>089</t>
  </si>
  <si>
    <t>Henry County</t>
  </si>
  <si>
    <t>Petersburg</t>
  </si>
  <si>
    <t>Norton</t>
  </si>
  <si>
    <t>Tazewell County</t>
  </si>
  <si>
    <t>Hopewell</t>
  </si>
  <si>
    <t>Buchanan County</t>
  </si>
  <si>
    <t>Russell County</t>
  </si>
  <si>
    <t>Lynchburg</t>
  </si>
  <si>
    <t>690</t>
  </si>
  <si>
    <t>Martinsville</t>
  </si>
  <si>
    <t>Smyth County</t>
  </si>
  <si>
    <t>660</t>
  </si>
  <si>
    <t>Harrisonburg</t>
  </si>
  <si>
    <t>Roanoke</t>
  </si>
  <si>
    <t>Bristol City</t>
  </si>
  <si>
    <t>Portsmouth</t>
  </si>
  <si>
    <t>Newport News</t>
  </si>
  <si>
    <t xml:space="preserve">Hampton </t>
  </si>
  <si>
    <t>Lee County</t>
  </si>
  <si>
    <t>Norfolk</t>
  </si>
  <si>
    <t>141</t>
  </si>
  <si>
    <t>Patrick County</t>
  </si>
  <si>
    <t>820</t>
  </si>
  <si>
    <t>Waynesboro</t>
  </si>
  <si>
    <t>Pittsylvania County</t>
  </si>
  <si>
    <t>Sussex County</t>
  </si>
  <si>
    <t>Pulaski County</t>
  </si>
  <si>
    <t>Campbell County</t>
  </si>
  <si>
    <t>Amherst County</t>
  </si>
  <si>
    <t>Halifax County/South Boston</t>
  </si>
  <si>
    <t>Carroll County</t>
  </si>
  <si>
    <t>Prince Edward County</t>
  </si>
  <si>
    <t>Nottoway County</t>
  </si>
  <si>
    <t>Emporia</t>
  </si>
  <si>
    <t>790</t>
  </si>
  <si>
    <t>Staunton</t>
  </si>
  <si>
    <t>Page County</t>
  </si>
  <si>
    <t>Radford</t>
  </si>
  <si>
    <t>Wythe County</t>
  </si>
  <si>
    <t>Southampton County</t>
  </si>
  <si>
    <t>Giles County</t>
  </si>
  <si>
    <t>Richmond City</t>
  </si>
  <si>
    <t>Scott County</t>
  </si>
  <si>
    <t>Montgomery County</t>
  </si>
  <si>
    <t>Lunenburg County</t>
  </si>
  <si>
    <t>Grayson County</t>
  </si>
  <si>
    <t>Charlotte County</t>
  </si>
  <si>
    <t>Covington</t>
  </si>
  <si>
    <t>Salem</t>
  </si>
  <si>
    <t>Galax City</t>
  </si>
  <si>
    <t>Mecklenburg County</t>
  </si>
  <si>
    <t>Washington County</t>
  </si>
  <si>
    <t>Franklin City</t>
  </si>
  <si>
    <t>Accomack County</t>
  </si>
  <si>
    <t>Buckingham County</t>
  </si>
  <si>
    <t xml:space="preserve">Winchester </t>
  </si>
  <si>
    <t>530</t>
  </si>
  <si>
    <t>Buena Vista</t>
  </si>
  <si>
    <t>Dinwiddie County</t>
  </si>
  <si>
    <t>Greensville County</t>
  </si>
  <si>
    <t>067</t>
  </si>
  <si>
    <t>Franklin County</t>
  </si>
  <si>
    <t>Alleghany County</t>
  </si>
  <si>
    <t>Arlington County</t>
  </si>
  <si>
    <t>Fairfax Co./City, Falls Church</t>
  </si>
  <si>
    <t>Albemarle County</t>
  </si>
  <si>
    <t>Chesterfield County</t>
  </si>
  <si>
    <t>Fauquier County</t>
  </si>
  <si>
    <t>Gloucester County</t>
  </si>
  <si>
    <t>Hanover County</t>
  </si>
  <si>
    <t>Henrico County</t>
  </si>
  <si>
    <t>James City County</t>
  </si>
  <si>
    <t>Loudoun County</t>
  </si>
  <si>
    <t>Louisa County</t>
  </si>
  <si>
    <t>Prince William County</t>
  </si>
  <si>
    <t>Roanoke County</t>
  </si>
  <si>
    <t>Spotsylvania County</t>
  </si>
  <si>
    <t>Stafford County</t>
  </si>
  <si>
    <t>Surry County</t>
  </si>
  <si>
    <t>York County</t>
  </si>
  <si>
    <t>Alexandria</t>
  </si>
  <si>
    <t xml:space="preserve">Virginia Beach </t>
  </si>
  <si>
    <t>Falls Church</t>
  </si>
  <si>
    <t>Goochland County</t>
  </si>
  <si>
    <t>Manassas</t>
  </si>
  <si>
    <t>Isle of Wight County</t>
  </si>
  <si>
    <t>Brunswick County</t>
  </si>
  <si>
    <t>Frederick County</t>
  </si>
  <si>
    <t>Chesapeake</t>
  </si>
  <si>
    <t>Floyd County</t>
  </si>
  <si>
    <t>015</t>
  </si>
  <si>
    <t>Augusta County</t>
  </si>
  <si>
    <t>Appomattox County</t>
  </si>
  <si>
    <t>Bedford County/City</t>
  </si>
  <si>
    <t>Culpeper County</t>
  </si>
  <si>
    <t>Orange County</t>
  </si>
  <si>
    <t>Shenandoah County</t>
  </si>
  <si>
    <t>Cumberland County</t>
  </si>
  <si>
    <t>Botetourt County</t>
  </si>
  <si>
    <t>163</t>
  </si>
  <si>
    <t>Rockbridge County</t>
  </si>
  <si>
    <t>Warren County</t>
  </si>
  <si>
    <t>165</t>
  </si>
  <si>
    <t>Rockingham County</t>
  </si>
  <si>
    <t>678</t>
  </si>
  <si>
    <t>Lexington</t>
  </si>
  <si>
    <t>Lancaster County</t>
  </si>
  <si>
    <t>Prince George County</t>
  </si>
  <si>
    <t>Williamsburg</t>
  </si>
  <si>
    <t>Suffolk</t>
  </si>
  <si>
    <t>Charlottesville</t>
  </si>
  <si>
    <t>Caroline County</t>
  </si>
  <si>
    <t>Clarke County</t>
  </si>
  <si>
    <t>Nelson County</t>
  </si>
  <si>
    <t>Colonial Heights</t>
  </si>
  <si>
    <t>Fluvanna County</t>
  </si>
  <si>
    <t>Bland County</t>
  </si>
  <si>
    <t>Middlesex County</t>
  </si>
  <si>
    <t>017</t>
  </si>
  <si>
    <t>Bath County</t>
  </si>
  <si>
    <t>Fredericksburg</t>
  </si>
  <si>
    <t>Powhatan County</t>
  </si>
  <si>
    <t>King William County</t>
  </si>
  <si>
    <t>Mathews County</t>
  </si>
  <si>
    <t>Essex County</t>
  </si>
  <si>
    <t>Westmoreland County</t>
  </si>
  <si>
    <t>Richmond County</t>
  </si>
  <si>
    <t>Madison County</t>
  </si>
  <si>
    <t>New Kent County</t>
  </si>
  <si>
    <t>Craig County</t>
  </si>
  <si>
    <t>Northampton County</t>
  </si>
  <si>
    <t>Rappahannock County</t>
  </si>
  <si>
    <t>Amelia County</t>
  </si>
  <si>
    <t>King George County</t>
  </si>
  <si>
    <t>King &amp; Queen County</t>
  </si>
  <si>
    <t>Northumberland County</t>
  </si>
  <si>
    <t>Poquoson</t>
  </si>
  <si>
    <t>Greene County</t>
  </si>
  <si>
    <t>Charles City County</t>
  </si>
  <si>
    <t>091</t>
  </si>
  <si>
    <t>Highland County</t>
  </si>
  <si>
    <t>Manassas Park</t>
  </si>
  <si>
    <t>15 have between 10-15% rate drops</t>
  </si>
  <si>
    <t>19 are 5 to 10% drops</t>
  </si>
  <si>
    <t>10 are less than 5% drops</t>
  </si>
  <si>
    <t>26 see an increase less than 5%</t>
  </si>
  <si>
    <t>19 between 5 and 10%</t>
  </si>
  <si>
    <t>20 were already at 45% cap and would stay there</t>
  </si>
  <si>
    <t>32 additional localities become 45% match  </t>
  </si>
  <si>
    <t>6 localites rates drop to 18%</t>
  </si>
  <si>
    <t>59 would see a decrease:</t>
  </si>
  <si>
    <t>15 have rate drops above 15%  (average 18.44%; largest individual drop is 20.77% [Danville City])</t>
  </si>
  <si>
    <t>Average total decrease is 10.7%.</t>
  </si>
  <si>
    <t>54 localities would see an increase:</t>
  </si>
  <si>
    <t>9 greater than 10%  (average 14.58%; highest individual increase is 21.51% [Manassas Park City]) </t>
  </si>
  <si>
    <t xml:space="preserve"> FY20 NET BUDGET</t>
  </si>
  <si>
    <t xml:space="preserve">Already 45% </t>
  </si>
  <si>
    <t>Will be 45%</t>
  </si>
  <si>
    <t>Will be 18%</t>
  </si>
  <si>
    <t>Decreasing</t>
  </si>
  <si>
    <t>Amount needed for all localites that see a match decrease:</t>
  </si>
  <si>
    <t>Amount needed for all localites that see a match increase:</t>
  </si>
  <si>
    <t>Total need with hold harmless approach:</t>
  </si>
  <si>
    <t>Average increase is 6%</t>
  </si>
  <si>
    <t>A</t>
  </si>
  <si>
    <t>B</t>
  </si>
  <si>
    <t>C</t>
  </si>
  <si>
    <t>D</t>
  </si>
  <si>
    <t>E</t>
  </si>
  <si>
    <t>F</t>
  </si>
  <si>
    <t>G</t>
  </si>
  <si>
    <t>H</t>
  </si>
  <si>
    <t>I</t>
  </si>
  <si>
    <t>J</t>
  </si>
  <si>
    <t>K</t>
  </si>
  <si>
    <t>L</t>
  </si>
  <si>
    <t>CALCULATIONS</t>
  </si>
  <si>
    <t>A / B</t>
  </si>
  <si>
    <t>C * D</t>
  </si>
  <si>
    <t>F / G</t>
  </si>
  <si>
    <t>E * H</t>
  </si>
  <si>
    <t>Min 18%</t>
  </si>
  <si>
    <t>J - K</t>
  </si>
  <si>
    <t>PROJECTED</t>
  </si>
  <si>
    <t>CURRENT</t>
  </si>
  <si>
    <t>LOCALITY
(Counties then Cities)</t>
  </si>
  <si>
    <t>Locality
Per Capita Revenue Capacity 2017</t>
  </si>
  <si>
    <t>Statewide
Per Capita Revenue Capacity 2017</t>
  </si>
  <si>
    <t>Local
Revenue Capacity Ratio</t>
  </si>
  <si>
    <t>Statewide
Local Share Maximum</t>
  </si>
  <si>
    <t>Local Share</t>
  </si>
  <si>
    <t>Median HH Income</t>
  </si>
  <si>
    <t>Median HH Income 2017</t>
  </si>
  <si>
    <t>Income
Adjustment
Ratio</t>
  </si>
  <si>
    <t>Local Share with Income Adjustment 
(not capped)</t>
  </si>
  <si>
    <t>Local Share with Per Capita Income Adjustment (capped at 45%)</t>
  </si>
  <si>
    <t>Current Local Match Rate Adjustment (capped at 45%)</t>
  </si>
  <si>
    <r>
      <rPr>
        <sz val="11"/>
        <rFont val="Calibri"/>
        <family val="2"/>
        <scheme val="minor"/>
      </rPr>
      <t>Difference</t>
    </r>
    <r>
      <rPr>
        <sz val="11"/>
        <color indexed="12"/>
        <rFont val="Calibri"/>
        <family val="2"/>
        <scheme val="minor"/>
      </rPr>
      <t xml:space="preserve">
Increase
</t>
    </r>
    <r>
      <rPr>
        <sz val="11"/>
        <color rgb="FFFF0000"/>
        <rFont val="Calibri"/>
        <family val="2"/>
        <scheme val="minor"/>
      </rPr>
      <t>Decrease</t>
    </r>
  </si>
  <si>
    <t xml:space="preserve">FIPS </t>
  </si>
  <si>
    <t>CC</t>
  </si>
  <si>
    <t>Localities</t>
  </si>
  <si>
    <t>County City</t>
  </si>
  <si>
    <t>Full Name</t>
  </si>
  <si>
    <t>029</t>
  </si>
  <si>
    <t>Accomack</t>
  </si>
  <si>
    <t>County</t>
  </si>
  <si>
    <t>005</t>
  </si>
  <si>
    <t>Albemarle</t>
  </si>
  <si>
    <t>012</t>
  </si>
  <si>
    <t>Alleghany</t>
  </si>
  <si>
    <t>025</t>
  </si>
  <si>
    <t>Amelia</t>
  </si>
  <si>
    <t>013</t>
  </si>
  <si>
    <t>Amherst</t>
  </si>
  <si>
    <t>Appomattox</t>
  </si>
  <si>
    <t>007</t>
  </si>
  <si>
    <t>Arlington</t>
  </si>
  <si>
    <t>001</t>
  </si>
  <si>
    <t>Augusta</t>
  </si>
  <si>
    <t>Bath</t>
  </si>
  <si>
    <t>Bedford</t>
  </si>
  <si>
    <t>Bedford County</t>
  </si>
  <si>
    <t>018</t>
  </si>
  <si>
    <t>Bland</t>
  </si>
  <si>
    <t>Botetourt</t>
  </si>
  <si>
    <t>027</t>
  </si>
  <si>
    <t>Brunswick</t>
  </si>
  <si>
    <t>014</t>
  </si>
  <si>
    <t>Buchanan</t>
  </si>
  <si>
    <t>Buckingham</t>
  </si>
  <si>
    <t>Campbell</t>
  </si>
  <si>
    <t>003</t>
  </si>
  <si>
    <t>Caroline</t>
  </si>
  <si>
    <t>Carroll</t>
  </si>
  <si>
    <t>023</t>
  </si>
  <si>
    <t>Charles City</t>
  </si>
  <si>
    <t>Charlotte</t>
  </si>
  <si>
    <t>021</t>
  </si>
  <si>
    <t>Chesterfield</t>
  </si>
  <si>
    <t>002</t>
  </si>
  <si>
    <t>Clarke</t>
  </si>
  <si>
    <t>Craig</t>
  </si>
  <si>
    <t>004</t>
  </si>
  <si>
    <t>Culpeper</t>
  </si>
  <si>
    <t>Cumberland</t>
  </si>
  <si>
    <t>Dickenson</t>
  </si>
  <si>
    <t>022</t>
  </si>
  <si>
    <t>Dinwiddie</t>
  </si>
  <si>
    <t>033</t>
  </si>
  <si>
    <t>Essex</t>
  </si>
  <si>
    <t>009</t>
  </si>
  <si>
    <t>Fairfax</t>
  </si>
  <si>
    <t>Fairfax County</t>
  </si>
  <si>
    <t>Fauquier</t>
  </si>
  <si>
    <t>019</t>
  </si>
  <si>
    <t>Floyd</t>
  </si>
  <si>
    <t>Fluvanna</t>
  </si>
  <si>
    <t>016</t>
  </si>
  <si>
    <t>Franklin</t>
  </si>
  <si>
    <t>Frederick</t>
  </si>
  <si>
    <t>Giles</t>
  </si>
  <si>
    <t>Gloucester</t>
  </si>
  <si>
    <t>Goochland</t>
  </si>
  <si>
    <t>Grayson</t>
  </si>
  <si>
    <t>Greene</t>
  </si>
  <si>
    <t>Greensville</t>
  </si>
  <si>
    <t>Halifax</t>
  </si>
  <si>
    <t>Halifax County</t>
  </si>
  <si>
    <t>Hanover</t>
  </si>
  <si>
    <t>024</t>
  </si>
  <si>
    <t>Henrico</t>
  </si>
  <si>
    <t>Henry</t>
  </si>
  <si>
    <t>Highland</t>
  </si>
  <si>
    <t>035</t>
  </si>
  <si>
    <t>Isle of Wight</t>
  </si>
  <si>
    <t>034</t>
  </si>
  <si>
    <t>James City</t>
  </si>
  <si>
    <t>King and Queen</t>
  </si>
  <si>
    <t>King and Queen County</t>
  </si>
  <si>
    <t>King George</t>
  </si>
  <si>
    <t>King Wiliam</t>
  </si>
  <si>
    <t>King Wiliam County</t>
  </si>
  <si>
    <t>Lancaster</t>
  </si>
  <si>
    <t>Lee</t>
  </si>
  <si>
    <t>010</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</si>
  <si>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</si>
  <si>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</si>
  <si>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</si>
  <si>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</si>
  <si>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</si>
  <si>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</si>
  <si>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</si>
  <si>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</si>
  <si>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</si>
  <si>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</si>
  <si>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</si>
  <si>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</si>
  <si>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</si>
  <si>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</si>
  <si>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</si>
  <si>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</si>
  <si>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</si>
  <si>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</si>
  <si>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</si>
  <si>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</si>
  <si>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011</t>
  </si>
  <si>
    <t>Prince William</t>
  </si>
  <si>
    <t>Pulaski</t>
  </si>
  <si>
    <t>Rappahannock</t>
  </si>
  <si>
    <t>Richmond</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</si>
  <si>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</si>
  <si>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</si>
  <si>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</si>
  <si>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</si>
  <si>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</si>
  <si>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</si>
  <si>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</si>
  <si>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</si>
  <si>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</si>
  <si>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</si>
  <si>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</si>
  <si>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</si>
  <si>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</si>
  <si>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</si>
  <si>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</si>
  <si>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</si>
  <si>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</si>
  <si>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</si>
  <si>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006</t>
  </si>
  <si>
    <t>City</t>
  </si>
  <si>
    <t>Alexandria City</t>
  </si>
  <si>
    <t>Bristol</t>
  </si>
  <si>
    <t>Buena Vista City</t>
  </si>
  <si>
    <t>Charlottesville City</t>
  </si>
  <si>
    <t>028</t>
  </si>
  <si>
    <t>Chesapeake City</t>
  </si>
  <si>
    <t>Colonial Heights City</t>
  </si>
  <si>
    <t>Covington City</t>
  </si>
  <si>
    <t>Danville City</t>
  </si>
  <si>
    <t>Emporia City</t>
  </si>
  <si>
    <t>Fairfax City</t>
  </si>
  <si>
    <t>Falls Church City</t>
  </si>
  <si>
    <t>Fredericksburg City</t>
  </si>
  <si>
    <t>Galax</t>
  </si>
  <si>
    <t>030</t>
  </si>
  <si>
    <t>Hampton</t>
  </si>
  <si>
    <t>Hampton City</t>
  </si>
  <si>
    <t>Harrisonburg City</t>
  </si>
  <si>
    <t>Hopewell City</t>
  </si>
  <si>
    <t>Lexington City</t>
  </si>
  <si>
    <t>Lynchburg City</t>
  </si>
  <si>
    <t>Manassas City</t>
  </si>
  <si>
    <t>Manassas Park City</t>
  </si>
  <si>
    <t>Martinsville City</t>
  </si>
  <si>
    <t>Newport News City</t>
  </si>
  <si>
    <t>032</t>
  </si>
  <si>
    <t>Norfolk City</t>
  </si>
  <si>
    <t>Norton City</t>
  </si>
  <si>
    <t>Petersburg City</t>
  </si>
  <si>
    <t>Poquoson City</t>
  </si>
  <si>
    <t>039</t>
  </si>
  <si>
    <t>Portsmouth City</t>
  </si>
  <si>
    <t>Radford City</t>
  </si>
  <si>
    <t>026</t>
  </si>
  <si>
    <t>020</t>
  </si>
  <si>
    <t>Roanoke City</t>
  </si>
  <si>
    <t>Salem City</t>
  </si>
  <si>
    <t>Staunton City</t>
  </si>
  <si>
    <t>Suffolk City</t>
  </si>
  <si>
    <t>036</t>
  </si>
  <si>
    <t>Virginia Beach</t>
  </si>
  <si>
    <t>Virginia Beach City</t>
  </si>
  <si>
    <t>Waynesboro City</t>
  </si>
  <si>
    <t>Williamsburg City</t>
  </si>
  <si>
    <t>Winchester</t>
  </si>
  <si>
    <t>Winchester City</t>
  </si>
  <si>
    <t>The Commission on Local Government (CLG) is required to report on the fiscal condition of Virginia’s localities on an annual basis. The origin of the fiscal stress index can be traced to a report from the Joint Legislative Audit and Review Commission (JLARC) in 1984 in House Document 15. The fiscal stress index is a relative index where statewide average equals 100. The calculated index is offered as a means to distribute state aid to the 95 counties and 38 cities in the Commonwealth.</t>
  </si>
  <si>
    <t>https://www.dhcd.virginia.gov/sites/default/files/Docx/clg/fiscal-stress/2017-fiscal-stress-updated.pdf</t>
  </si>
  <si>
    <t>(PROJECTED PERCENTAGES)</t>
  </si>
  <si>
    <t>Local</t>
  </si>
  <si>
    <t>State</t>
  </si>
  <si>
    <t>Change in 01000 3 yr</t>
  </si>
  <si>
    <t>3 yr rate adj</t>
  </si>
  <si>
    <t>1/3 of amount needed for all localites that see a match decrease:</t>
  </si>
  <si>
    <t>3 year phase in proposed by the GA</t>
  </si>
  <si>
    <t>FY22 new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</si>
</sst>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
    <numFmt numFmtId="165" formatCode="0.000%"/>
    <numFmt numFmtId="166" formatCode="_(* #,##0_);_(* \(#,##0\);_(* &quot;-&quot;??_);_(@_)"/>
    <numFmt numFmtId="167" formatCode="_(&quot;$&quot;* #,##0_);_(&quot;$&quot;* \(#,##0\);_(&quot;$&quot;* &quot;-&quot;??_);_(@_)"/>
    <numFmt numFmtId="168" formatCode="#,##0.0000_);\(#,##0.0000\)"/>
    <numFmt numFmtId="169" formatCode="0.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2"/>
      <name val="Arial"/>
      <family val="2"/>
    </font>
    <font>
      <sz val="12"/>
      <name val="Arial"/>
      <family val="2"/>
    </font>
    <font>
      <sz val="12"/>
      <color indexed="56"/>
      <name val="Arial"/>
      <family val="2"/>
    </font>
    <font>
      <sz val="12"/>
      <color rgb="FFFF0000"/>
      <name val="Arial"/>
      <family val="2"/>
    </font>
    <font>
      <sz val="10"/>
      <color rgb="FF0000FF"/>
      <name val="Times New Roman"/>
      <family val="1"/>
    </font>
    <font>
      <sz val="10"/>
      <color rgb="FF222222"/>
      <name val="Times New Roman"/>
      <family val="1"/>
    </font>
    <font>
      <sz val="10"/>
      <color theme="1"/>
      <name val="Calibri"/>
      <family val="2"/>
      <scheme val="minor"/>
    </font>
    <font>
      <sz val="10"/>
      <color rgb="FF0000FF"/>
      <name val="Calibri"/>
      <family val="2"/>
      <scheme val="minor"/>
    </font>
    <font>
      <sz val="10"/>
      <color rgb="FF222222"/>
      <name val="Calibri"/>
      <family val="2"/>
      <scheme val="minor"/>
    </font>
    <font>
      <b/>
      <sz val="11"/>
      <color theme="1"/>
      <name val="Calibri"/>
      <family val="2"/>
      <scheme val="minor"/>
    </font>
    <font>
      <sz val="11"/>
      <color indexed="12"/>
      <name val="Calibri"/>
      <family val="2"/>
      <scheme val="minor"/>
    </font>
    <font>
      <sz val="11"/>
      <name val="Calibri"/>
      <family val="2"/>
      <scheme val="minor"/>
    </font>
    <font>
      <sz val="11"/>
      <color theme="7" tint="-0.249977111117893"/>
      <name val="Calibri"/>
      <family val="2"/>
      <scheme val="minor"/>
    </font>
    <font>
      <u/>
      <sz val="11"/>
      <color theme="10"/>
      <name val="Calibri"/>
      <family val="2"/>
      <scheme val="minor"/>
    </font>
  </fonts>
  <fills count="11">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rgb="FF92D050"/>
        <bgColor indexed="64"/>
      </patternFill>
    </fill>
    <fill>
      <patternFill patternType="solid">
        <fgColor rgb="FFCC00FF"/>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9"/>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17" fillId="0" borderId="0" applyNumberFormat="0" applyFill="0" applyBorder="0" applyAlignment="0" applyProtection="0"/>
  </cellStyleXfs>
  <cellXfs count="93">
    <xf numFmtId="0" fontId="0" fillId="0" borderId="0" xfId="0"/>
    <xf numFmtId="165" fontId="4" fillId="2" borderId="1" xfId="3" applyNumberFormat="1" applyFont="1" applyFill="1" applyBorder="1" applyAlignment="1">
      <alignment horizontal="center" vertical="center" wrapText="1"/>
    </xf>
    <xf numFmtId="0" fontId="0" fillId="0" borderId="0" xfId="0" applyNumberFormat="1" applyFont="1"/>
    <xf numFmtId="0" fontId="0" fillId="0" borderId="0" xfId="0" applyFont="1"/>
    <xf numFmtId="1" fontId="0" fillId="0" borderId="0" xfId="0" applyNumberFormat="1"/>
    <xf numFmtId="166" fontId="5" fillId="3" borderId="2" xfId="1" applyNumberFormat="1" applyFont="1" applyFill="1" applyBorder="1"/>
    <xf numFmtId="0" fontId="0" fillId="0" borderId="0" xfId="0" quotePrefix="1" applyNumberFormat="1"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xf numFmtId="165" fontId="4" fillId="7" borderId="1" xfId="3" applyNumberFormat="1" applyFont="1" applyFill="1" applyBorder="1" applyAlignment="1">
      <alignment horizontal="center" vertical="center" wrapText="1"/>
    </xf>
    <xf numFmtId="0" fontId="6" fillId="5" borderId="3" xfId="3" applyNumberFormat="1" applyFont="1" applyFill="1" applyBorder="1"/>
    <xf numFmtId="0" fontId="6" fillId="6" borderId="3" xfId="3" applyNumberFormat="1" applyFont="1" applyFill="1" applyBorder="1"/>
    <xf numFmtId="0" fontId="6" fillId="4" borderId="3" xfId="3" applyNumberFormat="1" applyFont="1" applyFill="1" applyBorder="1"/>
    <xf numFmtId="164" fontId="4" fillId="2" borderId="1" xfId="4" applyNumberFormat="1" applyFont="1" applyFill="1" applyBorder="1" applyAlignment="1">
      <alignment horizontal="center" vertical="center" wrapText="1"/>
    </xf>
    <xf numFmtId="0" fontId="4" fillId="2" borderId="1" xfId="4" applyFont="1" applyFill="1" applyBorder="1" applyAlignment="1">
      <alignment horizontal="center" vertical="center" wrapText="1"/>
    </xf>
    <xf numFmtId="37" fontId="4" fillId="2" borderId="1" xfId="4" applyNumberFormat="1" applyFont="1" applyFill="1" applyBorder="1" applyAlignment="1">
      <alignment horizontal="center" vertical="center" wrapText="1"/>
    </xf>
    <xf numFmtId="164" fontId="5" fillId="0" borderId="1" xfId="4" applyNumberFormat="1" applyFont="1" applyFill="1" applyBorder="1" applyAlignment="1">
      <alignment horizontal="center"/>
    </xf>
    <xf numFmtId="0" fontId="5" fillId="0" borderId="1" xfId="4" quotePrefix="1" applyFont="1" applyFill="1" applyBorder="1" applyAlignment="1">
      <alignment horizontal="left"/>
    </xf>
    <xf numFmtId="166" fontId="5" fillId="0" borderId="1" xfId="1" applyNumberFormat="1" applyFont="1" applyFill="1" applyBorder="1"/>
    <xf numFmtId="165" fontId="6" fillId="0" borderId="1" xfId="3" applyNumberFormat="1" applyFont="1" applyFill="1" applyBorder="1"/>
    <xf numFmtId="0" fontId="5" fillId="0" borderId="1" xfId="4" applyFont="1" applyFill="1" applyBorder="1"/>
    <xf numFmtId="165" fontId="6" fillId="5" borderId="1" xfId="3" applyNumberFormat="1" applyFont="1" applyFill="1" applyBorder="1"/>
    <xf numFmtId="165" fontId="6" fillId="6" borderId="1" xfId="3" applyNumberFormat="1" applyFont="1" applyFill="1" applyBorder="1"/>
    <xf numFmtId="165" fontId="7" fillId="0" borderId="1" xfId="3" applyNumberFormat="1" applyFont="1" applyFill="1" applyBorder="1"/>
    <xf numFmtId="165" fontId="6" fillId="4" borderId="1" xfId="3" applyNumberFormat="1" applyFont="1" applyFill="1" applyBorder="1"/>
    <xf numFmtId="166" fontId="5" fillId="8" borderId="1" xfId="1" applyNumberFormat="1" applyFont="1" applyFill="1" applyBorder="1"/>
    <xf numFmtId="0" fontId="5" fillId="0" borderId="1" xfId="4" applyFont="1" applyFill="1" applyBorder="1" applyAlignment="1">
      <alignment horizontal="left"/>
    </xf>
    <xf numFmtId="38" fontId="5" fillId="0" borderId="1" xfId="1" applyNumberFormat="1" applyFont="1" applyFill="1" applyBorder="1"/>
    <xf numFmtId="38" fontId="5" fillId="3" borderId="1" xfId="1" applyNumberFormat="1" applyFont="1" applyFill="1" applyBorder="1"/>
    <xf numFmtId="167" fontId="0" fillId="0" borderId="0" xfId="2" applyNumberFormat="1" applyFont="1"/>
    <xf numFmtId="0" fontId="0" fillId="0" borderId="0" xfId="0" applyAlignment="1">
      <alignment horizontal="right"/>
    </xf>
    <xf numFmtId="167" fontId="0" fillId="0" borderId="0" xfId="0" applyNumberFormat="1"/>
    <xf numFmtId="167" fontId="2" fillId="0" borderId="0" xfId="2" applyNumberFormat="1" applyFont="1"/>
    <xf numFmtId="165" fontId="6" fillId="8" borderId="1" xfId="3" applyNumberFormat="1" applyFont="1" applyFill="1" applyBorder="1"/>
    <xf numFmtId="0" fontId="6" fillId="8" borderId="1" xfId="3" applyNumberFormat="1" applyFont="1" applyFill="1" applyBorder="1"/>
    <xf numFmtId="0" fontId="11" fillId="0" borderId="0" xfId="0" applyFont="1" applyAlignment="1">
      <alignment vertical="center"/>
    </xf>
    <xf numFmtId="0" fontId="12" fillId="0" borderId="0" xfId="0" applyFont="1" applyAlignment="1">
      <alignment vertical="center"/>
    </xf>
    <xf numFmtId="0" fontId="10" fillId="0" borderId="0" xfId="0" applyFont="1"/>
    <xf numFmtId="0" fontId="14" fillId="9" borderId="0" xfId="0" quotePrefix="1" applyFont="1" applyFill="1" applyAlignment="1" applyProtection="1">
      <alignment horizontal="left"/>
      <protection locked="0"/>
    </xf>
    <xf numFmtId="0" fontId="0" fillId="9" borderId="0" xfId="0" applyFont="1" applyFill="1"/>
    <xf numFmtId="168" fontId="0" fillId="9" borderId="0" xfId="0" applyNumberFormat="1" applyFont="1" applyFill="1"/>
    <xf numFmtId="165" fontId="0" fillId="9" borderId="0" xfId="3" applyNumberFormat="1" applyFont="1" applyFill="1"/>
    <xf numFmtId="0" fontId="14" fillId="2" borderId="0" xfId="0" quotePrefix="1" applyFont="1" applyFill="1" applyAlignment="1" applyProtection="1">
      <alignment horizontal="left"/>
      <protection locked="0"/>
    </xf>
    <xf numFmtId="0" fontId="0" fillId="2" borderId="0" xfId="0" applyFont="1" applyFill="1" applyAlignment="1">
      <alignment horizontal="center"/>
    </xf>
    <xf numFmtId="168" fontId="0" fillId="2" borderId="0" xfId="0" applyNumberFormat="1" applyFont="1" applyFill="1" applyAlignment="1">
      <alignment horizontal="center"/>
    </xf>
    <xf numFmtId="165" fontId="0" fillId="2" borderId="0" xfId="3" applyNumberFormat="1" applyFont="1" applyFill="1" applyAlignment="1">
      <alignment horizontal="center"/>
    </xf>
    <xf numFmtId="0" fontId="15" fillId="0" borderId="0" xfId="0" applyFont="1"/>
    <xf numFmtId="0" fontId="14" fillId="2" borderId="4" xfId="0" applyFont="1" applyFill="1" applyBorder="1" applyAlignment="1" applyProtection="1">
      <alignment horizontal="left"/>
      <protection locked="0"/>
    </xf>
    <xf numFmtId="0" fontId="15" fillId="2" borderId="4" xfId="0" applyFont="1" applyFill="1" applyBorder="1"/>
    <xf numFmtId="168" fontId="15" fillId="2" borderId="4" xfId="0" quotePrefix="1" applyNumberFormat="1" applyFont="1" applyFill="1" applyBorder="1" applyAlignment="1">
      <alignment horizontal="center"/>
    </xf>
    <xf numFmtId="0" fontId="15" fillId="2" borderId="4" xfId="0" quotePrefix="1" applyFont="1" applyFill="1" applyBorder="1" applyAlignment="1">
      <alignment horizontal="center"/>
    </xf>
    <xf numFmtId="0" fontId="15" fillId="2" borderId="4" xfId="0" applyFont="1" applyFill="1" applyBorder="1" applyAlignment="1">
      <alignment horizontal="center"/>
    </xf>
    <xf numFmtId="165" fontId="15" fillId="2" borderId="4" xfId="3" applyNumberFormat="1" applyFont="1" applyFill="1" applyBorder="1" applyAlignment="1">
      <alignment horizontal="center"/>
    </xf>
    <xf numFmtId="165" fontId="14" fillId="9" borderId="0" xfId="0" applyNumberFormat="1" applyFont="1" applyFill="1" applyAlignment="1" applyProtection="1">
      <alignment horizontal="center"/>
      <protection locked="0"/>
    </xf>
    <xf numFmtId="165" fontId="14" fillId="9" borderId="0" xfId="3" applyNumberFormat="1" applyFont="1" applyFill="1" applyAlignment="1">
      <alignment horizontal="center"/>
    </xf>
    <xf numFmtId="0" fontId="15" fillId="9" borderId="5" xfId="0" applyFont="1" applyFill="1" applyBorder="1" applyAlignment="1">
      <alignment horizontal="center" vertical="top" wrapText="1"/>
    </xf>
    <xf numFmtId="0" fontId="15" fillId="0" borderId="5" xfId="0" quotePrefix="1" applyFont="1" applyBorder="1" applyAlignment="1">
      <alignment horizontal="center" vertical="top" wrapText="1"/>
    </xf>
    <xf numFmtId="165" fontId="14" fillId="9" borderId="5" xfId="0" applyNumberFormat="1" applyFont="1" applyFill="1" applyBorder="1" applyAlignment="1" applyProtection="1">
      <alignment horizontal="center" vertical="top" wrapText="1"/>
      <protection locked="0"/>
    </xf>
    <xf numFmtId="0" fontId="14" fillId="9" borderId="8" xfId="0" applyFont="1" applyFill="1" applyBorder="1" applyAlignment="1" applyProtection="1">
      <alignment horizontal="center"/>
      <protection locked="0"/>
    </xf>
    <xf numFmtId="166" fontId="0" fillId="0" borderId="10" xfId="1" applyNumberFormat="1" applyFont="1" applyBorder="1"/>
    <xf numFmtId="165" fontId="14" fillId="9" borderId="8" xfId="0" applyNumberFormat="1" applyFont="1" applyFill="1" applyBorder="1" applyAlignment="1" applyProtection="1">
      <alignment horizontal="center" wrapText="1"/>
      <protection locked="0"/>
    </xf>
    <xf numFmtId="0" fontId="13" fillId="0" borderId="0" xfId="0" applyFont="1"/>
    <xf numFmtId="0" fontId="1" fillId="0" borderId="0" xfId="0" applyFont="1"/>
    <xf numFmtId="3" fontId="0" fillId="0" borderId="0" xfId="0" applyNumberFormat="1" applyFont="1" applyFill="1"/>
    <xf numFmtId="166" fontId="16" fillId="0" borderId="0" xfId="1" applyNumberFormat="1" applyFont="1"/>
    <xf numFmtId="169" fontId="0" fillId="0" borderId="0" xfId="0" applyNumberFormat="1" applyFont="1"/>
    <xf numFmtId="0" fontId="16" fillId="0" borderId="0" xfId="0" applyFont="1"/>
    <xf numFmtId="166" fontId="0" fillId="0" borderId="0" xfId="1" applyNumberFormat="1" applyFont="1"/>
    <xf numFmtId="165" fontId="0" fillId="0" borderId="0" xfId="3" applyNumberFormat="1" applyFont="1"/>
    <xf numFmtId="165" fontId="14" fillId="0" borderId="0" xfId="0" applyNumberFormat="1" applyFont="1" applyProtection="1">
      <protection locked="0"/>
    </xf>
    <xf numFmtId="165" fontId="14" fillId="0" borderId="0" xfId="3" applyNumberFormat="1" applyFont="1" applyProtection="1">
      <protection locked="0"/>
    </xf>
    <xf numFmtId="9" fontId="0" fillId="0" borderId="0" xfId="3" applyFont="1"/>
    <xf numFmtId="0" fontId="17" fillId="0" borderId="0" xfId="5"/>
    <xf numFmtId="10" fontId="0" fillId="0" borderId="0" xfId="3" applyNumberFormat="1" applyFont="1"/>
    <xf numFmtId="166" fontId="0" fillId="0" borderId="0" xfId="0" applyNumberFormat="1" applyFont="1"/>
    <xf numFmtId="166" fontId="0" fillId="0" borderId="0" xfId="0" applyNumberFormat="1"/>
    <xf numFmtId="167" fontId="0" fillId="0" borderId="1" xfId="2" applyNumberFormat="1" applyFont="1" applyBorder="1"/>
    <xf numFmtId="10" fontId="0" fillId="0" borderId="1" xfId="3" applyNumberFormat="1" applyFont="1" applyBorder="1"/>
    <xf numFmtId="165" fontId="0" fillId="0" borderId="1" xfId="0" applyNumberFormat="1" applyFont="1" applyBorder="1"/>
    <xf numFmtId="166" fontId="0" fillId="0" borderId="1" xfId="0" applyNumberFormat="1" applyFont="1" applyBorder="1"/>
    <xf numFmtId="0" fontId="0" fillId="10" borderId="12" xfId="0" applyFill="1" applyBorder="1" applyAlignment="1">
      <alignment horizontal="center"/>
    </xf>
    <xf numFmtId="0" fontId="0" fillId="0" borderId="0" xfId="0" applyAlignment="1">
      <alignment horizontal="left" wrapText="1"/>
    </xf>
    <xf numFmtId="0" fontId="15" fillId="0" borderId="5" xfId="0" quotePrefix="1" applyFont="1" applyBorder="1" applyAlignment="1">
      <alignment horizontal="center" vertical="top" wrapText="1"/>
    </xf>
    <xf numFmtId="0" fontId="15" fillId="0" borderId="8" xfId="0" quotePrefix="1" applyFont="1" applyBorder="1" applyAlignment="1">
      <alignment horizontal="center" vertical="top" wrapText="1"/>
    </xf>
    <xf numFmtId="0" fontId="15" fillId="0" borderId="5" xfId="0" applyFont="1" applyBorder="1" applyAlignment="1">
      <alignment horizontal="center" vertical="top" wrapText="1"/>
    </xf>
    <xf numFmtId="0" fontId="15" fillId="0" borderId="8" xfId="0" applyFont="1" applyBorder="1" applyAlignment="1">
      <alignment horizontal="center" vertical="top" wrapText="1"/>
    </xf>
    <xf numFmtId="0" fontId="15" fillId="0" borderId="6" xfId="0" quotePrefix="1" applyFont="1" applyBorder="1" applyAlignment="1">
      <alignment horizontal="center" vertical="top" wrapText="1"/>
    </xf>
    <xf numFmtId="0" fontId="15" fillId="0" borderId="9" xfId="0" quotePrefix="1" applyFont="1" applyBorder="1" applyAlignment="1">
      <alignment horizontal="center" vertical="top" wrapText="1"/>
    </xf>
    <xf numFmtId="0" fontId="15" fillId="0" borderId="7" xfId="0" quotePrefix="1" applyFont="1" applyBorder="1" applyAlignment="1">
      <alignment horizontal="center" vertical="top" wrapText="1"/>
    </xf>
    <xf numFmtId="0" fontId="15" fillId="0" borderId="11" xfId="0" quotePrefix="1" applyFont="1" applyBorder="1" applyAlignment="1">
      <alignment horizontal="center" vertical="top" wrapText="1"/>
    </xf>
    <xf numFmtId="0" fontId="15" fillId="0" borderId="6" xfId="0" applyFont="1" applyBorder="1" applyAlignment="1">
      <alignment horizontal="center" vertical="top" wrapText="1"/>
    </xf>
  </cellXfs>
  <cellStyles count="6">
    <cellStyle name="Comma" xfId="1" builtinId="3"/>
    <cellStyle name="Currency" xfId="2" builtinId="4"/>
    <cellStyle name="Hyperlink" xfId="5" builtinId="8"/>
    <cellStyle name="Normal" xfId="0" builtinId="0"/>
    <cellStyle name="Normal_District Summary-1316fF 2010" xfId="4" xr:uid="{00000000-0005-0000-0000-000004000000}"/>
    <cellStyle name="Percent" xfId="3"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hcd.virginia.gov/sites/default/files/Docx/clg/fiscal-stress/2017-fiscal-stress-upda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67"/>
  <sheetViews>
    <sheetView tabSelected="1" topLeftCell="G94" zoomScale="85" zoomScaleNormal="85" workbookViewId="0">
      <selection activeCell="V7" sqref="V7"/>
    </sheetView>
  </sheetViews>
  <sheetFormatPr defaultRowHeight="15" x14ac:dyDescent="0.25"/>
  <cols>
    <col min="3" max="3" width="23.42578125" customWidth="1"/>
    <col min="4" max="4" width="13.85546875" customWidth="1"/>
    <col min="5" max="5" width="16" customWidth="1"/>
    <col min="6" max="6" width="13.85546875" customWidth="1"/>
    <col min="7" max="7" width="14.5703125" customWidth="1"/>
    <col min="8" max="8" width="13.85546875" customWidth="1"/>
    <col min="9" max="9" width="13" customWidth="1"/>
    <col min="10" max="10" width="13.42578125" customWidth="1"/>
    <col min="11" max="11" width="16.140625" customWidth="1"/>
    <col min="12" max="12" width="16.5703125" customWidth="1"/>
    <col min="13" max="13" width="12.28515625" customWidth="1"/>
    <col min="14" max="14" width="15.28515625" customWidth="1"/>
    <col min="16" max="16" width="14.28515625" bestFit="1" customWidth="1"/>
    <col min="19" max="19" width="12.5703125" customWidth="1"/>
    <col min="20" max="20" width="12.140625" bestFit="1" customWidth="1"/>
    <col min="21" max="21" width="11.28515625" bestFit="1" customWidth="1"/>
    <col min="22" max="22" width="11.140625" customWidth="1"/>
  </cols>
  <sheetData>
    <row r="1" spans="1:23" ht="15.75" x14ac:dyDescent="0.25">
      <c r="H1" s="12" t="s">
        <v>174</v>
      </c>
      <c r="I1" s="13" t="s">
        <v>175</v>
      </c>
      <c r="J1" s="14" t="s">
        <v>173</v>
      </c>
      <c r="N1" s="5" t="s">
        <v>176</v>
      </c>
      <c r="P1" s="82" t="s">
        <v>401</v>
      </c>
      <c r="Q1" s="82"/>
      <c r="R1" s="82"/>
      <c r="S1" s="82"/>
      <c r="T1" s="82"/>
    </row>
    <row r="2" spans="1:23" ht="78.75" x14ac:dyDescent="0.25">
      <c r="A2" s="15" t="s">
        <v>0</v>
      </c>
      <c r="B2" s="15" t="s">
        <v>1</v>
      </c>
      <c r="C2" s="16" t="s">
        <v>2</v>
      </c>
      <c r="D2" s="17" t="s">
        <v>172</v>
      </c>
      <c r="E2" s="17" t="s">
        <v>3</v>
      </c>
      <c r="F2" s="1" t="s">
        <v>4</v>
      </c>
      <c r="G2" s="17" t="s">
        <v>5</v>
      </c>
      <c r="H2" s="1" t="s">
        <v>6</v>
      </c>
      <c r="I2" s="11" t="s">
        <v>7</v>
      </c>
      <c r="J2" s="11" t="s">
        <v>8</v>
      </c>
      <c r="K2" s="17" t="s">
        <v>9</v>
      </c>
      <c r="L2" s="17" t="s">
        <v>10</v>
      </c>
      <c r="M2" s="17" t="s">
        <v>11</v>
      </c>
      <c r="N2" s="17" t="s">
        <v>12</v>
      </c>
      <c r="P2" s="17" t="s">
        <v>398</v>
      </c>
      <c r="Q2" s="17" t="s">
        <v>399</v>
      </c>
      <c r="R2" s="17" t="s">
        <v>402</v>
      </c>
      <c r="S2" s="17" t="s">
        <v>396</v>
      </c>
      <c r="T2" s="17" t="s">
        <v>397</v>
      </c>
    </row>
    <row r="3" spans="1:23" ht="15.75" x14ac:dyDescent="0.25">
      <c r="A3" s="18">
        <v>1</v>
      </c>
      <c r="B3" s="18" t="s">
        <v>107</v>
      </c>
      <c r="C3" s="19" t="s">
        <v>108</v>
      </c>
      <c r="D3" s="20">
        <v>1335649</v>
      </c>
      <c r="E3" s="20">
        <v>764312</v>
      </c>
      <c r="F3" s="21">
        <v>0.57223999999999997</v>
      </c>
      <c r="G3" s="20">
        <v>571337</v>
      </c>
      <c r="H3" s="21">
        <v>0.42775999999999997</v>
      </c>
      <c r="I3" s="21">
        <v>0.4379081444017946</v>
      </c>
      <c r="J3" s="21">
        <f t="shared" ref="J3:J34" si="0">I3-H3</f>
        <v>1.0148144401794623E-2</v>
      </c>
      <c r="K3" s="20">
        <v>584891.5751621126</v>
      </c>
      <c r="L3" s="20">
        <v>750757.4248378874</v>
      </c>
      <c r="M3" s="29">
        <v>13554.575162112596</v>
      </c>
      <c r="N3" s="30">
        <v>-13554.575162112596</v>
      </c>
      <c r="P3" s="78">
        <f>N3/3</f>
        <v>-4518.1917207041988</v>
      </c>
      <c r="Q3" s="79">
        <f t="shared" ref="Q3:Q34" si="1">J3/3</f>
        <v>3.3827148005982077E-3</v>
      </c>
      <c r="R3" s="80">
        <f t="shared" ref="R3:R34" si="2">H3+Q3</f>
        <v>0.43114271480059818</v>
      </c>
      <c r="S3" s="81">
        <f t="shared" ref="S3:S35" si="3">D3*R3</f>
        <v>575855.33588070411</v>
      </c>
      <c r="T3" s="81">
        <f t="shared" ref="T3:T35" si="4">D3-S3</f>
        <v>759793.66411929589</v>
      </c>
      <c r="U3" s="76"/>
      <c r="V3" s="77"/>
      <c r="W3" s="4"/>
    </row>
    <row r="4" spans="1:23" ht="15.75" x14ac:dyDescent="0.25">
      <c r="A4" s="18">
        <v>1</v>
      </c>
      <c r="B4" s="18" t="s">
        <v>135</v>
      </c>
      <c r="C4" s="22" t="s">
        <v>136</v>
      </c>
      <c r="D4" s="20">
        <v>259247</v>
      </c>
      <c r="E4" s="20">
        <v>160020</v>
      </c>
      <c r="F4" s="21">
        <v>0.61724999999999997</v>
      </c>
      <c r="G4" s="20">
        <v>99227</v>
      </c>
      <c r="H4" s="21">
        <v>0.38274999999999998</v>
      </c>
      <c r="I4" s="23">
        <v>0.45</v>
      </c>
      <c r="J4" s="21">
        <f t="shared" si="0"/>
        <v>6.7250000000000032E-2</v>
      </c>
      <c r="K4" s="20">
        <v>116661.15000000001</v>
      </c>
      <c r="L4" s="20">
        <v>142585.84999999998</v>
      </c>
      <c r="M4" s="29">
        <v>17434.150000000009</v>
      </c>
      <c r="N4" s="30">
        <v>-17434.150000000023</v>
      </c>
      <c r="P4" s="78">
        <f t="shared" ref="P4:P67" si="5">N4/3</f>
        <v>-5811.3833333333414</v>
      </c>
      <c r="Q4" s="79">
        <f t="shared" si="1"/>
        <v>2.2416666666666678E-2</v>
      </c>
      <c r="R4" s="80">
        <f t="shared" si="2"/>
        <v>0.40516666666666667</v>
      </c>
      <c r="S4" s="81">
        <f t="shared" si="3"/>
        <v>105038.24283333334</v>
      </c>
      <c r="T4" s="81">
        <f t="shared" si="4"/>
        <v>154208.75716666668</v>
      </c>
      <c r="U4" s="76"/>
      <c r="V4" s="77"/>
      <c r="W4" s="4"/>
    </row>
    <row r="5" spans="1:23" ht="15.75" x14ac:dyDescent="0.25">
      <c r="A5" s="18">
        <v>1</v>
      </c>
      <c r="B5" s="18" t="s">
        <v>156</v>
      </c>
      <c r="C5" s="22" t="s">
        <v>157</v>
      </c>
      <c r="D5" s="20">
        <v>249012</v>
      </c>
      <c r="E5" s="20">
        <v>182693</v>
      </c>
      <c r="F5" s="21">
        <v>0.73367000000000004</v>
      </c>
      <c r="G5" s="20">
        <v>66319</v>
      </c>
      <c r="H5" s="21">
        <v>0.26633000000000001</v>
      </c>
      <c r="I5" s="23">
        <v>0.45</v>
      </c>
      <c r="J5" s="21">
        <f t="shared" si="0"/>
        <v>0.18367</v>
      </c>
      <c r="K5" s="20">
        <v>112055.40000000001</v>
      </c>
      <c r="L5" s="20">
        <v>136956.59999999998</v>
      </c>
      <c r="M5" s="29">
        <v>45736.400000000009</v>
      </c>
      <c r="N5" s="30">
        <v>-45736.400000000023</v>
      </c>
      <c r="P5" s="78">
        <f t="shared" si="5"/>
        <v>-15245.466666666674</v>
      </c>
      <c r="Q5" s="79">
        <f t="shared" si="1"/>
        <v>6.1223333333333331E-2</v>
      </c>
      <c r="R5" s="80">
        <f t="shared" si="2"/>
        <v>0.32755333333333336</v>
      </c>
      <c r="S5" s="81">
        <f t="shared" si="3"/>
        <v>81564.710640000005</v>
      </c>
      <c r="T5" s="81">
        <f t="shared" si="4"/>
        <v>167447.28936</v>
      </c>
      <c r="U5" s="76"/>
      <c r="V5" s="77"/>
      <c r="W5" s="4"/>
    </row>
    <row r="6" spans="1:23" ht="15.75" x14ac:dyDescent="0.25">
      <c r="A6" s="18">
        <v>1</v>
      </c>
      <c r="B6" s="18" t="s">
        <v>116</v>
      </c>
      <c r="C6" s="19" t="s">
        <v>117</v>
      </c>
      <c r="D6" s="20">
        <v>546462</v>
      </c>
      <c r="E6" s="20">
        <v>324948</v>
      </c>
      <c r="F6" s="21">
        <v>0.59463999999999995</v>
      </c>
      <c r="G6" s="20">
        <v>221514</v>
      </c>
      <c r="H6" s="21">
        <v>0.40536</v>
      </c>
      <c r="I6" s="21">
        <v>0.42652342911669383</v>
      </c>
      <c r="J6" s="21">
        <f t="shared" si="0"/>
        <v>2.1163429116693833E-2</v>
      </c>
      <c r="K6" s="20">
        <v>233078.84612196675</v>
      </c>
      <c r="L6" s="20">
        <v>313383.15387803328</v>
      </c>
      <c r="M6" s="29">
        <v>11564.846121966752</v>
      </c>
      <c r="N6" s="30">
        <v>-11564.846121966722</v>
      </c>
      <c r="P6" s="78">
        <f t="shared" si="5"/>
        <v>-3854.9487073222408</v>
      </c>
      <c r="Q6" s="79">
        <f t="shared" si="1"/>
        <v>7.0544763722312775E-3</v>
      </c>
      <c r="R6" s="80">
        <f t="shared" si="2"/>
        <v>0.41241447637223128</v>
      </c>
      <c r="S6" s="81">
        <f t="shared" si="3"/>
        <v>225368.83958732226</v>
      </c>
      <c r="T6" s="81">
        <f t="shared" si="4"/>
        <v>321093.16041267774</v>
      </c>
      <c r="U6" s="76"/>
      <c r="V6" s="77"/>
      <c r="W6" s="4"/>
    </row>
    <row r="7" spans="1:23" ht="15.75" x14ac:dyDescent="0.25">
      <c r="A7" s="18">
        <v>1</v>
      </c>
      <c r="B7" s="18" t="s">
        <v>119</v>
      </c>
      <c r="C7" s="19" t="s">
        <v>120</v>
      </c>
      <c r="D7" s="20">
        <v>1239977</v>
      </c>
      <c r="E7" s="20">
        <v>725424</v>
      </c>
      <c r="F7" s="21">
        <v>0.58503000000000005</v>
      </c>
      <c r="G7" s="20">
        <v>514553</v>
      </c>
      <c r="H7" s="21">
        <v>0.41497000000000001</v>
      </c>
      <c r="I7" s="21">
        <v>0.44608642679093907</v>
      </c>
      <c r="J7" s="21">
        <f t="shared" si="0"/>
        <v>3.1116426790939067E-2</v>
      </c>
      <c r="K7" s="20">
        <v>553136.90923294821</v>
      </c>
      <c r="L7" s="20">
        <v>686840.09076705179</v>
      </c>
      <c r="M7" s="29">
        <v>38583.909232948208</v>
      </c>
      <c r="N7" s="30">
        <v>-38583.909232948208</v>
      </c>
      <c r="P7" s="78">
        <f t="shared" si="5"/>
        <v>-12861.303077649403</v>
      </c>
      <c r="Q7" s="79">
        <f t="shared" si="1"/>
        <v>1.0372142263646356E-2</v>
      </c>
      <c r="R7" s="80">
        <f t="shared" si="2"/>
        <v>0.42534214226364636</v>
      </c>
      <c r="S7" s="81">
        <f t="shared" si="3"/>
        <v>527414.47353764938</v>
      </c>
      <c r="T7" s="81">
        <f t="shared" si="4"/>
        <v>712562.52646235062</v>
      </c>
      <c r="U7" s="76"/>
      <c r="V7" s="77"/>
      <c r="W7" s="4"/>
    </row>
    <row r="8" spans="1:23" ht="15.75" x14ac:dyDescent="0.25">
      <c r="A8" s="18">
        <v>1</v>
      </c>
      <c r="B8" s="18" t="s">
        <v>73</v>
      </c>
      <c r="C8" s="19" t="s">
        <v>74</v>
      </c>
      <c r="D8" s="20">
        <v>183786</v>
      </c>
      <c r="E8" s="20">
        <v>145928</v>
      </c>
      <c r="F8" s="21">
        <v>0.79400999999999999</v>
      </c>
      <c r="G8" s="20">
        <v>37858</v>
      </c>
      <c r="H8" s="21">
        <v>0.20599000000000001</v>
      </c>
      <c r="I8" s="24">
        <v>0.18</v>
      </c>
      <c r="J8" s="25">
        <f t="shared" si="0"/>
        <v>-2.5990000000000013E-2</v>
      </c>
      <c r="K8" s="20">
        <v>33081.480000000003</v>
      </c>
      <c r="L8" s="20">
        <v>150704.52000000002</v>
      </c>
      <c r="M8" s="29">
        <v>-4776.5200000000041</v>
      </c>
      <c r="N8" s="29">
        <v>4776.5200000000186</v>
      </c>
      <c r="P8" s="78">
        <f t="shared" si="5"/>
        <v>1592.1733333333395</v>
      </c>
      <c r="Q8" s="79">
        <f t="shared" si="1"/>
        <v>-8.6633333333333371E-3</v>
      </c>
      <c r="R8" s="80">
        <f t="shared" si="2"/>
        <v>0.19732666666666668</v>
      </c>
      <c r="S8" s="81">
        <f t="shared" si="3"/>
        <v>36265.87876</v>
      </c>
      <c r="T8" s="81">
        <f t="shared" si="4"/>
        <v>147520.12124000001</v>
      </c>
      <c r="U8" s="76"/>
      <c r="V8" s="77"/>
      <c r="W8" s="4"/>
    </row>
    <row r="9" spans="1:23" ht="15.75" x14ac:dyDescent="0.25">
      <c r="A9" s="18">
        <v>1</v>
      </c>
      <c r="B9" s="18" t="s">
        <v>28</v>
      </c>
      <c r="C9" s="19" t="s">
        <v>29</v>
      </c>
      <c r="D9" s="20">
        <v>852691</v>
      </c>
      <c r="E9" s="20">
        <v>530152</v>
      </c>
      <c r="F9" s="21">
        <v>0.62173999999999996</v>
      </c>
      <c r="G9" s="20">
        <v>322539</v>
      </c>
      <c r="H9" s="21">
        <v>0.37825999999999999</v>
      </c>
      <c r="I9" s="21">
        <v>0.22774999794868434</v>
      </c>
      <c r="J9" s="25">
        <f t="shared" si="0"/>
        <v>-0.15051000205131565</v>
      </c>
      <c r="K9" s="20">
        <v>194200.37350086161</v>
      </c>
      <c r="L9" s="20">
        <v>658490.62649913842</v>
      </c>
      <c r="M9" s="29">
        <v>-128338.62649913839</v>
      </c>
      <c r="N9" s="29">
        <v>128338.62649913842</v>
      </c>
      <c r="P9" s="78">
        <f t="shared" si="5"/>
        <v>42779.542166379477</v>
      </c>
      <c r="Q9" s="79">
        <f t="shared" si="1"/>
        <v>-5.0170000683771886E-2</v>
      </c>
      <c r="R9" s="80">
        <f t="shared" si="2"/>
        <v>0.32808999931622812</v>
      </c>
      <c r="S9" s="81">
        <f t="shared" si="3"/>
        <v>279759.38960695389</v>
      </c>
      <c r="T9" s="81">
        <f t="shared" si="4"/>
        <v>572931.61039304617</v>
      </c>
      <c r="U9" s="76"/>
      <c r="V9" s="77"/>
      <c r="W9" s="4"/>
    </row>
    <row r="10" spans="1:23" ht="15.75" x14ac:dyDescent="0.25">
      <c r="A10" s="18">
        <v>1</v>
      </c>
      <c r="B10" s="18" t="s">
        <v>121</v>
      </c>
      <c r="C10" s="19" t="s">
        <v>122</v>
      </c>
      <c r="D10" s="20">
        <v>229285</v>
      </c>
      <c r="E10" s="20">
        <v>177542</v>
      </c>
      <c r="F10" s="21">
        <v>0.77432999999999996</v>
      </c>
      <c r="G10" s="20">
        <v>51743</v>
      </c>
      <c r="H10" s="21">
        <v>0.22567000000000001</v>
      </c>
      <c r="I10" s="21">
        <v>0.25786760285895194</v>
      </c>
      <c r="J10" s="21">
        <f t="shared" si="0"/>
        <v>3.2197602858951929E-2</v>
      </c>
      <c r="K10" s="20">
        <v>59125.173321514798</v>
      </c>
      <c r="L10" s="20">
        <v>170159.8266784852</v>
      </c>
      <c r="M10" s="29">
        <v>7382.1733215147979</v>
      </c>
      <c r="N10" s="30">
        <v>-7382.1733215147979</v>
      </c>
      <c r="P10" s="78">
        <f t="shared" si="5"/>
        <v>-2460.7244405049328</v>
      </c>
      <c r="Q10" s="79">
        <f t="shared" si="1"/>
        <v>1.073253428631731E-2</v>
      </c>
      <c r="R10" s="80">
        <f t="shared" si="2"/>
        <v>0.23640253428631733</v>
      </c>
      <c r="S10" s="81">
        <f t="shared" si="3"/>
        <v>54203.555073838266</v>
      </c>
      <c r="T10" s="81">
        <f t="shared" si="4"/>
        <v>175081.44492616173</v>
      </c>
      <c r="U10" s="76"/>
      <c r="V10" s="77"/>
      <c r="W10" s="4"/>
    </row>
    <row r="11" spans="1:23" ht="15.75" x14ac:dyDescent="0.25">
      <c r="A11" s="18">
        <v>1</v>
      </c>
      <c r="B11" s="18" t="s">
        <v>51</v>
      </c>
      <c r="C11" s="19" t="s">
        <v>52</v>
      </c>
      <c r="D11" s="20">
        <v>780332</v>
      </c>
      <c r="E11" s="20">
        <v>474941</v>
      </c>
      <c r="F11" s="21">
        <v>0.60863999999999996</v>
      </c>
      <c r="G11" s="20">
        <v>305391</v>
      </c>
      <c r="H11" s="21">
        <v>0.39135999999999999</v>
      </c>
      <c r="I11" s="21">
        <v>0.3001968429747422</v>
      </c>
      <c r="J11" s="25">
        <f t="shared" si="0"/>
        <v>-9.1163157025257791E-2</v>
      </c>
      <c r="K11" s="20">
        <v>234253.20287216653</v>
      </c>
      <c r="L11" s="20">
        <v>546078.79712783347</v>
      </c>
      <c r="M11" s="29">
        <v>-71137.797127833473</v>
      </c>
      <c r="N11" s="29">
        <v>71137.797127833473</v>
      </c>
      <c r="P11" s="78">
        <f t="shared" si="5"/>
        <v>23712.599042611157</v>
      </c>
      <c r="Q11" s="79">
        <f t="shared" si="1"/>
        <v>-3.0387719008419262E-2</v>
      </c>
      <c r="R11" s="80">
        <f t="shared" si="2"/>
        <v>0.36097228099158074</v>
      </c>
      <c r="S11" s="81">
        <f t="shared" si="3"/>
        <v>281678.2219707222</v>
      </c>
      <c r="T11" s="81">
        <f t="shared" si="4"/>
        <v>498653.7780292778</v>
      </c>
      <c r="U11" s="76"/>
      <c r="V11" s="77"/>
      <c r="W11" s="4"/>
    </row>
    <row r="12" spans="1:23" ht="15.75" x14ac:dyDescent="0.25">
      <c r="A12" s="18">
        <v>1</v>
      </c>
      <c r="B12" s="18" t="s">
        <v>39</v>
      </c>
      <c r="C12" s="19" t="s">
        <v>40</v>
      </c>
      <c r="D12" s="20">
        <v>537126</v>
      </c>
      <c r="E12" s="20">
        <v>319015</v>
      </c>
      <c r="F12" s="21">
        <v>0.59392999999999996</v>
      </c>
      <c r="G12" s="20">
        <v>218111</v>
      </c>
      <c r="H12" s="21">
        <v>0.40606999999999999</v>
      </c>
      <c r="I12" s="21">
        <v>0.28740671554236441</v>
      </c>
      <c r="J12" s="25">
        <f t="shared" si="0"/>
        <v>-0.11866328445763558</v>
      </c>
      <c r="K12" s="20">
        <v>154373.61949240803</v>
      </c>
      <c r="L12" s="20">
        <v>382752.380507592</v>
      </c>
      <c r="M12" s="29">
        <v>-63737.380507591966</v>
      </c>
      <c r="N12" s="29">
        <v>63737.380507591995</v>
      </c>
      <c r="P12" s="78">
        <f t="shared" si="5"/>
        <v>21245.793502530665</v>
      </c>
      <c r="Q12" s="79">
        <f t="shared" si="1"/>
        <v>-3.9554428152545194E-2</v>
      </c>
      <c r="R12" s="80">
        <f t="shared" si="2"/>
        <v>0.36651557184745481</v>
      </c>
      <c r="S12" s="81">
        <f t="shared" si="3"/>
        <v>196865.04304413602</v>
      </c>
      <c r="T12" s="81">
        <f t="shared" si="4"/>
        <v>340260.95695586398</v>
      </c>
      <c r="U12" s="76"/>
      <c r="V12" s="77"/>
      <c r="W12" s="4"/>
    </row>
    <row r="13" spans="1:23" ht="15.75" x14ac:dyDescent="0.25">
      <c r="A13" s="18">
        <v>2</v>
      </c>
      <c r="B13" s="18">
        <v>43</v>
      </c>
      <c r="C13" s="19" t="s">
        <v>129</v>
      </c>
      <c r="D13" s="20">
        <v>461006</v>
      </c>
      <c r="E13" s="20">
        <v>278383</v>
      </c>
      <c r="F13" s="21">
        <v>0.60385999999999995</v>
      </c>
      <c r="G13" s="20">
        <v>182623</v>
      </c>
      <c r="H13" s="21">
        <v>0.39613999999999999</v>
      </c>
      <c r="I13" s="23">
        <v>0.45</v>
      </c>
      <c r="J13" s="21">
        <f t="shared" si="0"/>
        <v>5.3860000000000019E-2</v>
      </c>
      <c r="K13" s="20">
        <v>207452.7</v>
      </c>
      <c r="L13" s="20">
        <v>253553.3</v>
      </c>
      <c r="M13" s="29">
        <v>24829.700000000012</v>
      </c>
      <c r="N13" s="30">
        <v>-24829.700000000012</v>
      </c>
      <c r="P13" s="78">
        <f t="shared" si="5"/>
        <v>-8276.5666666666712</v>
      </c>
      <c r="Q13" s="79">
        <f t="shared" si="1"/>
        <v>1.7953333333333339E-2</v>
      </c>
      <c r="R13" s="80">
        <f t="shared" si="2"/>
        <v>0.41409333333333331</v>
      </c>
      <c r="S13" s="81">
        <f t="shared" si="3"/>
        <v>190899.51122666665</v>
      </c>
      <c r="T13" s="81">
        <f t="shared" si="4"/>
        <v>270106.48877333337</v>
      </c>
      <c r="U13" s="76"/>
      <c r="V13" s="77"/>
      <c r="W13" s="4"/>
    </row>
    <row r="14" spans="1:23" ht="15.75" x14ac:dyDescent="0.25">
      <c r="A14" s="18">
        <v>2</v>
      </c>
      <c r="B14" s="18">
        <v>69</v>
      </c>
      <c r="C14" s="19" t="s">
        <v>104</v>
      </c>
      <c r="D14" s="20">
        <v>986169</v>
      </c>
      <c r="E14" s="20">
        <v>549730</v>
      </c>
      <c r="F14" s="21">
        <v>0.55744000000000005</v>
      </c>
      <c r="G14" s="20">
        <v>436439</v>
      </c>
      <c r="H14" s="21">
        <v>0.44256000000000001</v>
      </c>
      <c r="I14" s="23">
        <v>0.45</v>
      </c>
      <c r="J14" s="21">
        <f t="shared" si="0"/>
        <v>7.4400000000000022E-3</v>
      </c>
      <c r="K14" s="20">
        <v>443776.05</v>
      </c>
      <c r="L14" s="20">
        <v>542392.94999999995</v>
      </c>
      <c r="M14" s="29">
        <v>7337.0499999999884</v>
      </c>
      <c r="N14" s="30">
        <v>-7337.0500000000466</v>
      </c>
      <c r="P14" s="78">
        <f t="shared" si="5"/>
        <v>-2445.6833333333489</v>
      </c>
      <c r="Q14" s="79">
        <f t="shared" si="1"/>
        <v>2.4800000000000009E-3</v>
      </c>
      <c r="R14" s="80">
        <f t="shared" si="2"/>
        <v>0.44503999999999999</v>
      </c>
      <c r="S14" s="81">
        <f t="shared" si="3"/>
        <v>438884.65175999998</v>
      </c>
      <c r="T14" s="81">
        <f t="shared" si="4"/>
        <v>547284.34823999996</v>
      </c>
      <c r="U14" s="76"/>
      <c r="V14" s="77"/>
      <c r="W14" s="4"/>
    </row>
    <row r="15" spans="1:23" ht="15.75" x14ac:dyDescent="0.25">
      <c r="A15" s="18">
        <v>2</v>
      </c>
      <c r="B15" s="18">
        <v>139</v>
      </c>
      <c r="C15" s="19" t="s">
        <v>53</v>
      </c>
      <c r="D15" s="20">
        <v>709230</v>
      </c>
      <c r="E15" s="20">
        <v>433148</v>
      </c>
      <c r="F15" s="21">
        <v>0.61073</v>
      </c>
      <c r="G15" s="20">
        <v>276082</v>
      </c>
      <c r="H15" s="21">
        <v>0.38927</v>
      </c>
      <c r="I15" s="21">
        <v>0.30019979582831297</v>
      </c>
      <c r="J15" s="25">
        <f t="shared" si="0"/>
        <v>-8.907020417168704E-2</v>
      </c>
      <c r="K15" s="20">
        <v>212910.70119531441</v>
      </c>
      <c r="L15" s="20">
        <v>496319.29880468559</v>
      </c>
      <c r="M15" s="29">
        <v>-63171.29880468559</v>
      </c>
      <c r="N15" s="29">
        <v>63171.29880468559</v>
      </c>
      <c r="P15" s="78">
        <f t="shared" si="5"/>
        <v>21057.099601561862</v>
      </c>
      <c r="Q15" s="79">
        <f t="shared" si="1"/>
        <v>-2.9690068057229013E-2</v>
      </c>
      <c r="R15" s="80">
        <f t="shared" si="2"/>
        <v>0.35957993194277099</v>
      </c>
      <c r="S15" s="81">
        <f t="shared" si="3"/>
        <v>255024.87513177146</v>
      </c>
      <c r="T15" s="81">
        <f t="shared" si="4"/>
        <v>454205.12486822857</v>
      </c>
      <c r="U15" s="76"/>
      <c r="V15" s="77"/>
      <c r="W15" s="4"/>
    </row>
    <row r="16" spans="1:23" ht="15.75" x14ac:dyDescent="0.25">
      <c r="A16" s="18">
        <v>2</v>
      </c>
      <c r="B16" s="18">
        <v>171</v>
      </c>
      <c r="C16" s="19" t="s">
        <v>113</v>
      </c>
      <c r="D16" s="20">
        <v>840141</v>
      </c>
      <c r="E16" s="20">
        <v>487542</v>
      </c>
      <c r="F16" s="21">
        <v>0.58030999999999999</v>
      </c>
      <c r="G16" s="20">
        <v>352599</v>
      </c>
      <c r="H16" s="21">
        <v>0.41969000000000001</v>
      </c>
      <c r="I16" s="21">
        <v>0.43703468332151163</v>
      </c>
      <c r="J16" s="21">
        <f t="shared" si="0"/>
        <v>1.7344683321511623E-2</v>
      </c>
      <c r="K16" s="20">
        <v>367170.75588041812</v>
      </c>
      <c r="L16" s="20">
        <v>472970.24411958188</v>
      </c>
      <c r="M16" s="29">
        <v>14571.755880418117</v>
      </c>
      <c r="N16" s="30">
        <v>-14571.755880418117</v>
      </c>
      <c r="P16" s="78">
        <f t="shared" si="5"/>
        <v>-4857.2519601393724</v>
      </c>
      <c r="Q16" s="79">
        <f t="shared" si="1"/>
        <v>5.7815611071705408E-3</v>
      </c>
      <c r="R16" s="80">
        <f t="shared" si="2"/>
        <v>0.42547156110717055</v>
      </c>
      <c r="S16" s="81">
        <f t="shared" si="3"/>
        <v>357456.10282013938</v>
      </c>
      <c r="T16" s="81">
        <f t="shared" si="4"/>
        <v>482684.89717986062</v>
      </c>
      <c r="U16" s="76"/>
      <c r="V16" s="77"/>
      <c r="W16" s="4"/>
    </row>
    <row r="17" spans="1:23" ht="15.75" x14ac:dyDescent="0.25">
      <c r="A17" s="18">
        <v>2</v>
      </c>
      <c r="B17" s="18">
        <v>187</v>
      </c>
      <c r="C17" s="19" t="s">
        <v>118</v>
      </c>
      <c r="D17" s="20">
        <v>864177</v>
      </c>
      <c r="E17" s="20">
        <v>494603</v>
      </c>
      <c r="F17" s="21">
        <v>0.57233999999999996</v>
      </c>
      <c r="G17" s="20">
        <v>369574</v>
      </c>
      <c r="H17" s="21">
        <v>0.42765999999999998</v>
      </c>
      <c r="I17" s="23">
        <v>0.45</v>
      </c>
      <c r="J17" s="21">
        <f t="shared" si="0"/>
        <v>2.2340000000000027E-2</v>
      </c>
      <c r="K17" s="20">
        <v>388879.65</v>
      </c>
      <c r="L17" s="20">
        <v>475297.35</v>
      </c>
      <c r="M17" s="29">
        <v>19305.650000000023</v>
      </c>
      <c r="N17" s="30">
        <v>-19305.650000000023</v>
      </c>
      <c r="P17" s="78">
        <f t="shared" si="5"/>
        <v>-6435.2166666666744</v>
      </c>
      <c r="Q17" s="79">
        <f t="shared" si="1"/>
        <v>7.4466666666666752E-3</v>
      </c>
      <c r="R17" s="80">
        <f t="shared" si="2"/>
        <v>0.43510666666666664</v>
      </c>
      <c r="S17" s="81">
        <f t="shared" si="3"/>
        <v>376009.17387999996</v>
      </c>
      <c r="T17" s="81">
        <f t="shared" si="4"/>
        <v>488167.82612000004</v>
      </c>
      <c r="U17" s="76"/>
      <c r="V17" s="77"/>
      <c r="W17" s="4"/>
    </row>
    <row r="18" spans="1:23" ht="15.75" x14ac:dyDescent="0.25">
      <c r="A18" s="18">
        <v>2</v>
      </c>
      <c r="B18" s="18">
        <v>840</v>
      </c>
      <c r="C18" s="19" t="s">
        <v>72</v>
      </c>
      <c r="D18" s="20">
        <v>785742</v>
      </c>
      <c r="E18" s="20">
        <v>447543</v>
      </c>
      <c r="F18" s="21">
        <v>0.56957999999999998</v>
      </c>
      <c r="G18" s="20">
        <v>338199</v>
      </c>
      <c r="H18" s="21">
        <v>0.43042000000000002</v>
      </c>
      <c r="I18" s="21">
        <v>0.39808314288228369</v>
      </c>
      <c r="J18" s="25">
        <f t="shared" si="0"/>
        <v>-3.2336857117716333E-2</v>
      </c>
      <c r="K18" s="20">
        <v>312790.64485461137</v>
      </c>
      <c r="L18" s="20">
        <v>472951.35514538863</v>
      </c>
      <c r="M18" s="29">
        <v>-25408.355145388632</v>
      </c>
      <c r="N18" s="29">
        <v>25408.355145388632</v>
      </c>
      <c r="P18" s="78">
        <f t="shared" si="5"/>
        <v>8469.451715129544</v>
      </c>
      <c r="Q18" s="79">
        <f t="shared" si="1"/>
        <v>-1.0778952372572112E-2</v>
      </c>
      <c r="R18" s="80">
        <f t="shared" si="2"/>
        <v>0.41964104762742793</v>
      </c>
      <c r="S18" s="81">
        <f t="shared" si="3"/>
        <v>329729.5960448705</v>
      </c>
      <c r="T18" s="81">
        <f t="shared" si="4"/>
        <v>456012.4039551295</v>
      </c>
      <c r="U18" s="76"/>
      <c r="V18" s="77"/>
      <c r="W18" s="4"/>
    </row>
    <row r="19" spans="1:23" ht="15.75" x14ac:dyDescent="0.25">
      <c r="A19" s="18">
        <v>3</v>
      </c>
      <c r="B19" s="18">
        <v>33</v>
      </c>
      <c r="C19" s="22" t="s">
        <v>128</v>
      </c>
      <c r="D19" s="20">
        <v>686035</v>
      </c>
      <c r="E19" s="20">
        <v>413494</v>
      </c>
      <c r="F19" s="21">
        <v>0.60272999999999999</v>
      </c>
      <c r="G19" s="20">
        <v>272541</v>
      </c>
      <c r="H19" s="21">
        <v>0.39727000000000001</v>
      </c>
      <c r="I19" s="21">
        <v>0.4446098898933018</v>
      </c>
      <c r="J19" s="21">
        <f t="shared" si="0"/>
        <v>4.733988989330179E-2</v>
      </c>
      <c r="K19" s="20">
        <v>305017.94581295131</v>
      </c>
      <c r="L19" s="20">
        <v>381017.05418704869</v>
      </c>
      <c r="M19" s="29">
        <v>32476.945812951308</v>
      </c>
      <c r="N19" s="30">
        <v>-32476.945812951308</v>
      </c>
      <c r="P19" s="78">
        <f t="shared" si="5"/>
        <v>-10825.648604317103</v>
      </c>
      <c r="Q19" s="79">
        <f t="shared" si="1"/>
        <v>1.5779963297767263E-2</v>
      </c>
      <c r="R19" s="80">
        <f t="shared" si="2"/>
        <v>0.41304996329776728</v>
      </c>
      <c r="S19" s="81">
        <f t="shared" si="3"/>
        <v>283366.73157098377</v>
      </c>
      <c r="T19" s="81">
        <f t="shared" si="4"/>
        <v>402668.26842901623</v>
      </c>
      <c r="U19" s="76"/>
      <c r="V19" s="77"/>
      <c r="W19" s="4"/>
    </row>
    <row r="20" spans="1:23" ht="15.75" x14ac:dyDescent="0.25">
      <c r="A20" s="18">
        <v>3</v>
      </c>
      <c r="B20" s="18">
        <v>99</v>
      </c>
      <c r="C20" s="22" t="s">
        <v>150</v>
      </c>
      <c r="D20" s="20">
        <v>860090</v>
      </c>
      <c r="E20" s="20">
        <v>563746</v>
      </c>
      <c r="F20" s="21">
        <v>0.65544999999999998</v>
      </c>
      <c r="G20" s="20">
        <v>296344</v>
      </c>
      <c r="H20" s="21">
        <v>0.34455000000000002</v>
      </c>
      <c r="I20" s="23">
        <v>0.45</v>
      </c>
      <c r="J20" s="21">
        <f t="shared" si="0"/>
        <v>0.10544999999999999</v>
      </c>
      <c r="K20" s="20">
        <v>387040.5</v>
      </c>
      <c r="L20" s="20">
        <v>473049.5</v>
      </c>
      <c r="M20" s="29">
        <v>90696.5</v>
      </c>
      <c r="N20" s="30">
        <v>-90696.5</v>
      </c>
      <c r="P20" s="78">
        <f t="shared" si="5"/>
        <v>-30232.166666666668</v>
      </c>
      <c r="Q20" s="79">
        <f t="shared" si="1"/>
        <v>3.5149999999999994E-2</v>
      </c>
      <c r="R20" s="80">
        <f t="shared" si="2"/>
        <v>0.37970000000000004</v>
      </c>
      <c r="S20" s="81">
        <f t="shared" si="3"/>
        <v>326576.17300000001</v>
      </c>
      <c r="T20" s="81">
        <f t="shared" si="4"/>
        <v>533513.82700000005</v>
      </c>
      <c r="U20" s="76"/>
      <c r="V20" s="77"/>
      <c r="W20" s="4"/>
    </row>
    <row r="21" spans="1:23" ht="15.75" x14ac:dyDescent="0.25">
      <c r="A21" s="18">
        <v>3</v>
      </c>
      <c r="B21" s="18">
        <v>177</v>
      </c>
      <c r="C21" s="22" t="s">
        <v>93</v>
      </c>
      <c r="D21" s="20">
        <v>1337518</v>
      </c>
      <c r="E21" s="20">
        <v>735635</v>
      </c>
      <c r="F21" s="21">
        <v>0.55000000000000004</v>
      </c>
      <c r="G21" s="20">
        <v>601883</v>
      </c>
      <c r="H21" s="21">
        <v>0.45</v>
      </c>
      <c r="I21" s="26">
        <v>0.45</v>
      </c>
      <c r="J21" s="21">
        <f t="shared" si="0"/>
        <v>0</v>
      </c>
      <c r="K21" s="20">
        <v>601883.1</v>
      </c>
      <c r="L21" s="20">
        <v>735634.9</v>
      </c>
      <c r="M21" s="29">
        <v>0</v>
      </c>
      <c r="N21" s="29">
        <v>0</v>
      </c>
      <c r="P21" s="78">
        <f t="shared" si="5"/>
        <v>0</v>
      </c>
      <c r="Q21" s="79">
        <f t="shared" si="1"/>
        <v>0</v>
      </c>
      <c r="R21" s="80">
        <f t="shared" si="2"/>
        <v>0.45</v>
      </c>
      <c r="S21" s="81">
        <f t="shared" si="3"/>
        <v>601883.1</v>
      </c>
      <c r="T21" s="81">
        <f t="shared" si="4"/>
        <v>735634.9</v>
      </c>
      <c r="U21" s="76"/>
      <c r="V21" s="77"/>
      <c r="W21" s="4"/>
    </row>
    <row r="22" spans="1:23" ht="15.75" x14ac:dyDescent="0.25">
      <c r="A22" s="18">
        <v>3</v>
      </c>
      <c r="B22" s="18">
        <v>179</v>
      </c>
      <c r="C22" s="22" t="s">
        <v>94</v>
      </c>
      <c r="D22" s="20">
        <v>1147380</v>
      </c>
      <c r="E22" s="20">
        <v>631059</v>
      </c>
      <c r="F22" s="21">
        <v>0.55000000000000004</v>
      </c>
      <c r="G22" s="20">
        <v>516321</v>
      </c>
      <c r="H22" s="21">
        <v>0.45</v>
      </c>
      <c r="I22" s="26">
        <v>0.45</v>
      </c>
      <c r="J22" s="21">
        <f t="shared" si="0"/>
        <v>0</v>
      </c>
      <c r="K22" s="20">
        <v>516321</v>
      </c>
      <c r="L22" s="20">
        <v>631059</v>
      </c>
      <c r="M22" s="29">
        <v>0</v>
      </c>
      <c r="N22" s="29">
        <v>0</v>
      </c>
      <c r="P22" s="78">
        <f t="shared" si="5"/>
        <v>0</v>
      </c>
      <c r="Q22" s="79">
        <f t="shared" si="1"/>
        <v>0</v>
      </c>
      <c r="R22" s="80">
        <f t="shared" si="2"/>
        <v>0.45</v>
      </c>
      <c r="S22" s="81">
        <f t="shared" si="3"/>
        <v>516321</v>
      </c>
      <c r="T22" s="81">
        <f t="shared" si="4"/>
        <v>631059</v>
      </c>
      <c r="U22" s="76"/>
      <c r="V22" s="77"/>
      <c r="W22" s="4"/>
    </row>
    <row r="23" spans="1:23" ht="15.75" x14ac:dyDescent="0.25">
      <c r="A23" s="18">
        <v>3</v>
      </c>
      <c r="B23" s="18">
        <v>630</v>
      </c>
      <c r="C23" s="19" t="s">
        <v>137</v>
      </c>
      <c r="D23" s="20">
        <v>1065669</v>
      </c>
      <c r="E23" s="20">
        <v>661109</v>
      </c>
      <c r="F23" s="21">
        <v>0.62036999999999998</v>
      </c>
      <c r="G23" s="20">
        <v>404560</v>
      </c>
      <c r="H23" s="21">
        <v>0.37963000000000002</v>
      </c>
      <c r="I23" s="23">
        <v>0.45</v>
      </c>
      <c r="J23" s="21">
        <f t="shared" si="0"/>
        <v>7.0369999999999988E-2</v>
      </c>
      <c r="K23" s="20">
        <v>479551.05</v>
      </c>
      <c r="L23" s="20">
        <v>586117.94999999995</v>
      </c>
      <c r="M23" s="29">
        <v>74991.049999999988</v>
      </c>
      <c r="N23" s="30">
        <v>-74991.050000000047</v>
      </c>
      <c r="P23" s="78">
        <f t="shared" si="5"/>
        <v>-24997.016666666681</v>
      </c>
      <c r="Q23" s="79">
        <f t="shared" si="1"/>
        <v>2.3456666666666664E-2</v>
      </c>
      <c r="R23" s="80">
        <f t="shared" si="2"/>
        <v>0.4030866666666667</v>
      </c>
      <c r="S23" s="81">
        <f t="shared" si="3"/>
        <v>429556.96498000005</v>
      </c>
      <c r="T23" s="81">
        <f t="shared" si="4"/>
        <v>636112.03501999995</v>
      </c>
      <c r="U23" s="76"/>
      <c r="V23" s="77"/>
      <c r="W23" s="4"/>
    </row>
    <row r="24" spans="1:23" ht="15.75" x14ac:dyDescent="0.25">
      <c r="A24" s="18">
        <v>4</v>
      </c>
      <c r="B24" s="18">
        <v>47</v>
      </c>
      <c r="C24" s="19" t="s">
        <v>111</v>
      </c>
      <c r="D24" s="20">
        <v>925112</v>
      </c>
      <c r="E24" s="20">
        <v>522522</v>
      </c>
      <c r="F24" s="21">
        <v>0.56481999999999999</v>
      </c>
      <c r="G24" s="20">
        <v>402590</v>
      </c>
      <c r="H24" s="21">
        <v>0.43518000000000001</v>
      </c>
      <c r="I24" s="23">
        <v>0.45</v>
      </c>
      <c r="J24" s="21">
        <f t="shared" si="0"/>
        <v>1.482E-2</v>
      </c>
      <c r="K24" s="20">
        <v>416300.4</v>
      </c>
      <c r="L24" s="20">
        <v>508811.6</v>
      </c>
      <c r="M24" s="29">
        <v>13710.400000000023</v>
      </c>
      <c r="N24" s="30">
        <v>-13710.400000000023</v>
      </c>
      <c r="P24" s="78">
        <f t="shared" si="5"/>
        <v>-4570.1333333333414</v>
      </c>
      <c r="Q24" s="79">
        <f t="shared" si="1"/>
        <v>4.9399999999999999E-3</v>
      </c>
      <c r="R24" s="80">
        <f t="shared" si="2"/>
        <v>0.44012000000000001</v>
      </c>
      <c r="S24" s="81">
        <f t="shared" si="3"/>
        <v>407160.29344000004</v>
      </c>
      <c r="T24" s="81">
        <f t="shared" si="4"/>
        <v>517951.70655999996</v>
      </c>
      <c r="U24" s="76"/>
      <c r="V24" s="77"/>
      <c r="W24" s="4"/>
    </row>
    <row r="25" spans="1:23" ht="15.75" x14ac:dyDescent="0.25">
      <c r="A25" s="18">
        <v>4</v>
      </c>
      <c r="B25" s="18">
        <v>61</v>
      </c>
      <c r="C25" s="19" t="s">
        <v>84</v>
      </c>
      <c r="D25" s="20">
        <v>1121225</v>
      </c>
      <c r="E25" s="20">
        <v>616674</v>
      </c>
      <c r="F25" s="21">
        <v>0.55000000000000004</v>
      </c>
      <c r="G25" s="20">
        <v>504551</v>
      </c>
      <c r="H25" s="21">
        <v>0.45</v>
      </c>
      <c r="I25" s="26">
        <v>0.45</v>
      </c>
      <c r="J25" s="21">
        <f t="shared" si="0"/>
        <v>0</v>
      </c>
      <c r="K25" s="20">
        <v>504551.25</v>
      </c>
      <c r="L25" s="20">
        <v>616673.75</v>
      </c>
      <c r="M25" s="29">
        <v>0</v>
      </c>
      <c r="N25" s="29">
        <v>0</v>
      </c>
      <c r="P25" s="78">
        <f t="shared" si="5"/>
        <v>0</v>
      </c>
      <c r="Q25" s="79">
        <f t="shared" si="1"/>
        <v>0</v>
      </c>
      <c r="R25" s="80">
        <f t="shared" si="2"/>
        <v>0.45</v>
      </c>
      <c r="S25" s="81">
        <f t="shared" si="3"/>
        <v>504551.25</v>
      </c>
      <c r="T25" s="81">
        <f t="shared" si="4"/>
        <v>616673.75</v>
      </c>
      <c r="U25" s="76"/>
      <c r="V25" s="77"/>
      <c r="W25" s="4"/>
    </row>
    <row r="26" spans="1:23" ht="15.75" x14ac:dyDescent="0.25">
      <c r="A26" s="18">
        <v>4</v>
      </c>
      <c r="B26" s="18">
        <v>113</v>
      </c>
      <c r="C26" s="19" t="s">
        <v>144</v>
      </c>
      <c r="D26" s="20">
        <v>436385</v>
      </c>
      <c r="E26" s="20">
        <v>277685</v>
      </c>
      <c r="F26" s="21">
        <v>0.63632999999999995</v>
      </c>
      <c r="G26" s="20">
        <v>158700</v>
      </c>
      <c r="H26" s="21">
        <v>0.36366999999999999</v>
      </c>
      <c r="I26" s="23">
        <v>0.45</v>
      </c>
      <c r="J26" s="21">
        <f t="shared" si="0"/>
        <v>8.6330000000000018E-2</v>
      </c>
      <c r="K26" s="20">
        <v>196373.25</v>
      </c>
      <c r="L26" s="20">
        <v>240011.75</v>
      </c>
      <c r="M26" s="29">
        <v>37673.25</v>
      </c>
      <c r="N26" s="30">
        <v>-37673.25</v>
      </c>
      <c r="P26" s="78">
        <f t="shared" si="5"/>
        <v>-12557.75</v>
      </c>
      <c r="Q26" s="79">
        <f t="shared" si="1"/>
        <v>2.8776666666666673E-2</v>
      </c>
      <c r="R26" s="80">
        <f t="shared" si="2"/>
        <v>0.39244666666666667</v>
      </c>
      <c r="S26" s="81">
        <f t="shared" si="3"/>
        <v>171257.83863333333</v>
      </c>
      <c r="T26" s="81">
        <f t="shared" si="4"/>
        <v>265127.16136666667</v>
      </c>
      <c r="U26" s="76"/>
      <c r="V26" s="77"/>
      <c r="W26" s="4"/>
    </row>
    <row r="27" spans="1:23" ht="15.75" x14ac:dyDescent="0.25">
      <c r="A27" s="18">
        <v>4</v>
      </c>
      <c r="B27" s="18">
        <v>137</v>
      </c>
      <c r="C27" s="19" t="s">
        <v>112</v>
      </c>
      <c r="D27" s="20">
        <v>658313</v>
      </c>
      <c r="E27" s="20">
        <v>373382</v>
      </c>
      <c r="F27" s="21">
        <v>0.56718000000000002</v>
      </c>
      <c r="G27" s="20">
        <v>284931</v>
      </c>
      <c r="H27" s="21">
        <v>0.43281999999999998</v>
      </c>
      <c r="I27" s="23">
        <v>0.45</v>
      </c>
      <c r="J27" s="21">
        <f t="shared" si="0"/>
        <v>1.7180000000000029E-2</v>
      </c>
      <c r="K27" s="20">
        <v>296240.85000000003</v>
      </c>
      <c r="L27" s="20">
        <v>362072.14999999997</v>
      </c>
      <c r="M27" s="29">
        <v>11309.850000000035</v>
      </c>
      <c r="N27" s="30">
        <v>-11309.850000000035</v>
      </c>
      <c r="P27" s="78">
        <f t="shared" si="5"/>
        <v>-3769.9500000000116</v>
      </c>
      <c r="Q27" s="79">
        <f t="shared" si="1"/>
        <v>5.7266666666666759E-3</v>
      </c>
      <c r="R27" s="80">
        <f t="shared" si="2"/>
        <v>0.43854666666666664</v>
      </c>
      <c r="S27" s="81">
        <f t="shared" si="3"/>
        <v>288700.97177333332</v>
      </c>
      <c r="T27" s="81">
        <f t="shared" si="4"/>
        <v>369612.02822666668</v>
      </c>
      <c r="U27" s="76"/>
      <c r="V27" s="77"/>
      <c r="W27" s="4"/>
    </row>
    <row r="28" spans="1:23" ht="15.75" x14ac:dyDescent="0.25">
      <c r="A28" s="18">
        <v>4</v>
      </c>
      <c r="B28" s="18">
        <v>157</v>
      </c>
      <c r="C28" s="19" t="s">
        <v>148</v>
      </c>
      <c r="D28" s="20">
        <v>335293</v>
      </c>
      <c r="E28" s="20">
        <v>216797</v>
      </c>
      <c r="F28" s="21">
        <v>0.64659</v>
      </c>
      <c r="G28" s="20">
        <v>118496</v>
      </c>
      <c r="H28" s="21">
        <v>0.35341</v>
      </c>
      <c r="I28" s="23">
        <v>0.45</v>
      </c>
      <c r="J28" s="21">
        <f t="shared" si="0"/>
        <v>9.6590000000000009E-2</v>
      </c>
      <c r="K28" s="20">
        <v>150881.85</v>
      </c>
      <c r="L28" s="20">
        <v>184411.15</v>
      </c>
      <c r="M28" s="29">
        <v>32385.850000000006</v>
      </c>
      <c r="N28" s="30">
        <v>-32385.850000000006</v>
      </c>
      <c r="P28" s="78">
        <f t="shared" si="5"/>
        <v>-10795.283333333335</v>
      </c>
      <c r="Q28" s="79">
        <f t="shared" si="1"/>
        <v>3.2196666666666672E-2</v>
      </c>
      <c r="R28" s="80">
        <f t="shared" si="2"/>
        <v>0.38560666666666665</v>
      </c>
      <c r="S28" s="81">
        <f t="shared" si="3"/>
        <v>129291.21608666667</v>
      </c>
      <c r="T28" s="81">
        <f t="shared" si="4"/>
        <v>206001.78391333332</v>
      </c>
      <c r="U28" s="76"/>
      <c r="V28" s="77"/>
      <c r="W28" s="4"/>
    </row>
    <row r="29" spans="1:23" ht="15.75" x14ac:dyDescent="0.25">
      <c r="A29" s="18">
        <v>5</v>
      </c>
      <c r="B29" s="18">
        <v>3</v>
      </c>
      <c r="C29" s="19" t="s">
        <v>82</v>
      </c>
      <c r="D29" s="20">
        <v>1673835</v>
      </c>
      <c r="E29" s="20">
        <v>920609</v>
      </c>
      <c r="F29" s="21">
        <v>0.55000000000000004</v>
      </c>
      <c r="G29" s="20">
        <v>753226</v>
      </c>
      <c r="H29" s="21">
        <v>0.45</v>
      </c>
      <c r="I29" s="26">
        <v>0.45</v>
      </c>
      <c r="J29" s="21">
        <f t="shared" si="0"/>
        <v>0</v>
      </c>
      <c r="K29" s="20">
        <v>753225.75</v>
      </c>
      <c r="L29" s="20">
        <v>920609.25</v>
      </c>
      <c r="M29" s="29">
        <v>0</v>
      </c>
      <c r="N29" s="29">
        <v>0</v>
      </c>
      <c r="P29" s="78">
        <f t="shared" si="5"/>
        <v>0</v>
      </c>
      <c r="Q29" s="79">
        <f t="shared" si="1"/>
        <v>0</v>
      </c>
      <c r="R29" s="80">
        <f t="shared" si="2"/>
        <v>0.45</v>
      </c>
      <c r="S29" s="81">
        <f t="shared" si="3"/>
        <v>753225.75</v>
      </c>
      <c r="T29" s="81">
        <f t="shared" si="4"/>
        <v>920609.25</v>
      </c>
      <c r="U29" s="76"/>
      <c r="V29" s="77"/>
      <c r="W29" s="4"/>
    </row>
    <row r="30" spans="1:23" ht="15.75" x14ac:dyDescent="0.25">
      <c r="A30" s="18">
        <v>5</v>
      </c>
      <c r="B30" s="18">
        <v>65</v>
      </c>
      <c r="C30" s="19" t="s">
        <v>132</v>
      </c>
      <c r="D30" s="20">
        <v>459627</v>
      </c>
      <c r="E30" s="20">
        <v>280478</v>
      </c>
      <c r="F30" s="21">
        <v>0.61023000000000005</v>
      </c>
      <c r="G30" s="20">
        <v>179149</v>
      </c>
      <c r="H30" s="21">
        <v>0.38977000000000001</v>
      </c>
      <c r="I30" s="23">
        <v>0.45</v>
      </c>
      <c r="J30" s="21">
        <f t="shared" si="0"/>
        <v>6.0230000000000006E-2</v>
      </c>
      <c r="K30" s="20">
        <v>206832.15</v>
      </c>
      <c r="L30" s="20">
        <v>252794.85</v>
      </c>
      <c r="M30" s="29">
        <v>27683.149999999994</v>
      </c>
      <c r="N30" s="30">
        <v>-27683.149999999994</v>
      </c>
      <c r="P30" s="78">
        <f t="shared" si="5"/>
        <v>-9227.7166666666653</v>
      </c>
      <c r="Q30" s="79">
        <f t="shared" si="1"/>
        <v>2.007666666666667E-2</v>
      </c>
      <c r="R30" s="80">
        <f t="shared" si="2"/>
        <v>0.40984666666666669</v>
      </c>
      <c r="S30" s="81">
        <f t="shared" si="3"/>
        <v>188376.59386000002</v>
      </c>
      <c r="T30" s="81">
        <f t="shared" si="4"/>
        <v>271250.40613999998</v>
      </c>
      <c r="U30" s="76"/>
      <c r="V30" s="77"/>
      <c r="W30" s="4"/>
    </row>
    <row r="31" spans="1:23" ht="15.75" x14ac:dyDescent="0.25">
      <c r="A31" s="18">
        <v>5</v>
      </c>
      <c r="B31" s="18">
        <v>79</v>
      </c>
      <c r="C31" s="19" t="s">
        <v>154</v>
      </c>
      <c r="D31" s="20">
        <v>399399</v>
      </c>
      <c r="E31" s="20">
        <v>280478</v>
      </c>
      <c r="F31" s="21">
        <v>0.70225000000000004</v>
      </c>
      <c r="G31" s="20">
        <v>118921</v>
      </c>
      <c r="H31" s="21">
        <v>0.29775000000000001</v>
      </c>
      <c r="I31" s="23">
        <v>0.45</v>
      </c>
      <c r="J31" s="21">
        <f t="shared" si="0"/>
        <v>0.15225</v>
      </c>
      <c r="K31" s="20">
        <v>179729.55000000002</v>
      </c>
      <c r="L31" s="20">
        <v>219669.44999999998</v>
      </c>
      <c r="M31" s="29">
        <v>60808.550000000017</v>
      </c>
      <c r="N31" s="30">
        <v>-60808.550000000017</v>
      </c>
      <c r="P31" s="78">
        <f t="shared" si="5"/>
        <v>-20269.516666666674</v>
      </c>
      <c r="Q31" s="79">
        <f t="shared" si="1"/>
        <v>5.0749999999999997E-2</v>
      </c>
      <c r="R31" s="80">
        <f t="shared" si="2"/>
        <v>0.34850000000000003</v>
      </c>
      <c r="S31" s="81">
        <f t="shared" si="3"/>
        <v>139190.5515</v>
      </c>
      <c r="T31" s="81">
        <f t="shared" si="4"/>
        <v>260208.4485</v>
      </c>
      <c r="U31" s="76"/>
      <c r="V31" s="77"/>
      <c r="W31" s="4"/>
    </row>
    <row r="32" spans="1:23" ht="15.75" x14ac:dyDescent="0.25">
      <c r="A32" s="18">
        <v>5</v>
      </c>
      <c r="B32" s="18">
        <v>109</v>
      </c>
      <c r="C32" s="19" t="s">
        <v>90</v>
      </c>
      <c r="D32" s="20">
        <v>1049060</v>
      </c>
      <c r="E32" s="20">
        <v>576983</v>
      </c>
      <c r="F32" s="21">
        <v>0.55000000000000004</v>
      </c>
      <c r="G32" s="20">
        <v>472077</v>
      </c>
      <c r="H32" s="21">
        <v>0.45</v>
      </c>
      <c r="I32" s="26">
        <v>0.45</v>
      </c>
      <c r="J32" s="21">
        <f t="shared" si="0"/>
        <v>0</v>
      </c>
      <c r="K32" s="20">
        <v>472077</v>
      </c>
      <c r="L32" s="20">
        <v>576983</v>
      </c>
      <c r="M32" s="29">
        <v>0</v>
      </c>
      <c r="N32" s="29">
        <v>0</v>
      </c>
      <c r="P32" s="78">
        <f t="shared" si="5"/>
        <v>0</v>
      </c>
      <c r="Q32" s="79">
        <f t="shared" si="1"/>
        <v>0</v>
      </c>
      <c r="R32" s="80">
        <f t="shared" si="2"/>
        <v>0.45</v>
      </c>
      <c r="S32" s="81">
        <f t="shared" si="3"/>
        <v>472077</v>
      </c>
      <c r="T32" s="81">
        <f t="shared" si="4"/>
        <v>576983</v>
      </c>
      <c r="U32" s="76"/>
      <c r="V32" s="77"/>
      <c r="W32" s="4"/>
    </row>
    <row r="33" spans="1:23" ht="15.75" x14ac:dyDescent="0.25">
      <c r="A33" s="18">
        <v>5</v>
      </c>
      <c r="B33" s="18">
        <v>125</v>
      </c>
      <c r="C33" s="19" t="s">
        <v>130</v>
      </c>
      <c r="D33" s="20">
        <v>539640</v>
      </c>
      <c r="E33" s="20">
        <v>328560</v>
      </c>
      <c r="F33" s="21">
        <v>0.60885</v>
      </c>
      <c r="G33" s="20">
        <v>211080</v>
      </c>
      <c r="H33" s="21">
        <v>0.39115</v>
      </c>
      <c r="I33" s="23">
        <v>0.45</v>
      </c>
      <c r="J33" s="21">
        <f t="shared" si="0"/>
        <v>5.8850000000000013E-2</v>
      </c>
      <c r="K33" s="20">
        <v>242838</v>
      </c>
      <c r="L33" s="20">
        <v>296802</v>
      </c>
      <c r="M33" s="29">
        <v>31758</v>
      </c>
      <c r="N33" s="30">
        <v>-31758</v>
      </c>
      <c r="P33" s="78">
        <f t="shared" si="5"/>
        <v>-10586</v>
      </c>
      <c r="Q33" s="79">
        <f t="shared" si="1"/>
        <v>1.9616666666666671E-2</v>
      </c>
      <c r="R33" s="80">
        <f t="shared" si="2"/>
        <v>0.41076666666666667</v>
      </c>
      <c r="S33" s="81">
        <f t="shared" si="3"/>
        <v>221666.12400000001</v>
      </c>
      <c r="T33" s="81">
        <f t="shared" si="4"/>
        <v>317973.87599999999</v>
      </c>
      <c r="U33" s="76"/>
      <c r="V33" s="77"/>
      <c r="W33" s="4"/>
    </row>
    <row r="34" spans="1:23" ht="15.75" x14ac:dyDescent="0.25">
      <c r="A34" s="18">
        <v>5</v>
      </c>
      <c r="B34" s="18">
        <v>540</v>
      </c>
      <c r="C34" s="22" t="s">
        <v>127</v>
      </c>
      <c r="D34" s="20">
        <v>1376752</v>
      </c>
      <c r="E34" s="20">
        <v>818355</v>
      </c>
      <c r="F34" s="21">
        <v>0.59440999999999999</v>
      </c>
      <c r="G34" s="20">
        <v>558397</v>
      </c>
      <c r="H34" s="21">
        <v>0.40559000000000001</v>
      </c>
      <c r="I34" s="23">
        <v>0.45</v>
      </c>
      <c r="J34" s="21">
        <f t="shared" si="0"/>
        <v>4.4410000000000005E-2</v>
      </c>
      <c r="K34" s="20">
        <v>619538.4</v>
      </c>
      <c r="L34" s="20">
        <v>757213.6</v>
      </c>
      <c r="M34" s="29">
        <v>61141.400000000023</v>
      </c>
      <c r="N34" s="30">
        <v>-61141.400000000023</v>
      </c>
      <c r="P34" s="78">
        <f t="shared" si="5"/>
        <v>-20380.466666666674</v>
      </c>
      <c r="Q34" s="79">
        <f t="shared" si="1"/>
        <v>1.4803333333333335E-2</v>
      </c>
      <c r="R34" s="80">
        <f t="shared" si="2"/>
        <v>0.42039333333333334</v>
      </c>
      <c r="S34" s="81">
        <f t="shared" si="3"/>
        <v>578777.36245333333</v>
      </c>
      <c r="T34" s="81">
        <f t="shared" si="4"/>
        <v>797974.63754666667</v>
      </c>
      <c r="U34" s="76"/>
      <c r="V34" s="77"/>
      <c r="W34" s="4"/>
    </row>
    <row r="35" spans="1:23" ht="15.75" x14ac:dyDescent="0.25">
      <c r="A35" s="18">
        <v>6</v>
      </c>
      <c r="B35" s="18">
        <v>510</v>
      </c>
      <c r="C35" s="22" t="s">
        <v>97</v>
      </c>
      <c r="D35" s="20">
        <v>6395775</v>
      </c>
      <c r="E35" s="20">
        <v>3517676</v>
      </c>
      <c r="F35" s="21">
        <v>0.55000000000000004</v>
      </c>
      <c r="G35" s="20">
        <v>2878099</v>
      </c>
      <c r="H35" s="21">
        <v>0.45</v>
      </c>
      <c r="I35" s="26">
        <v>0.45</v>
      </c>
      <c r="J35" s="21">
        <f t="shared" ref="J35:J66" si="6">I35-H35</f>
        <v>0</v>
      </c>
      <c r="K35" s="20">
        <v>2878098.75</v>
      </c>
      <c r="L35" s="20">
        <v>3517676.25</v>
      </c>
      <c r="M35" s="29">
        <v>0</v>
      </c>
      <c r="N35" s="29">
        <v>0</v>
      </c>
      <c r="P35" s="78">
        <f t="shared" si="5"/>
        <v>0</v>
      </c>
      <c r="Q35" s="79">
        <f t="shared" ref="Q35:Q66" si="7">J35/3</f>
        <v>0</v>
      </c>
      <c r="R35" s="80">
        <f t="shared" ref="R35:R66" si="8">H35+Q35</f>
        <v>0.45</v>
      </c>
      <c r="S35" s="81">
        <f t="shared" si="3"/>
        <v>2878098.75</v>
      </c>
      <c r="T35" s="81">
        <f t="shared" si="4"/>
        <v>3517676.25</v>
      </c>
      <c r="U35" s="76"/>
      <c r="V35" s="77"/>
      <c r="W35" s="4"/>
    </row>
    <row r="36" spans="1:23" ht="15.75" x14ac:dyDescent="0.25">
      <c r="A36" s="18">
        <v>7</v>
      </c>
      <c r="B36" s="18">
        <v>13</v>
      </c>
      <c r="C36" s="22" t="s">
        <v>80</v>
      </c>
      <c r="D36" s="20">
        <v>3004617</v>
      </c>
      <c r="E36" s="20">
        <v>3004617</v>
      </c>
      <c r="F36" s="35"/>
      <c r="G36" s="27"/>
      <c r="H36" s="35">
        <v>0.45</v>
      </c>
      <c r="I36" s="26">
        <v>0.45</v>
      </c>
      <c r="J36" s="21">
        <f t="shared" si="6"/>
        <v>0</v>
      </c>
      <c r="K36" s="20">
        <v>0</v>
      </c>
      <c r="L36" s="20">
        <v>3004617</v>
      </c>
      <c r="M36" s="29">
        <v>0</v>
      </c>
      <c r="N36" s="29">
        <v>0</v>
      </c>
      <c r="P36" s="78">
        <f t="shared" si="5"/>
        <v>0</v>
      </c>
      <c r="Q36" s="79">
        <f t="shared" si="7"/>
        <v>0</v>
      </c>
      <c r="R36" s="80">
        <f t="shared" si="8"/>
        <v>0.45</v>
      </c>
      <c r="S36" s="81"/>
      <c r="T36" s="81"/>
      <c r="U36" s="76"/>
      <c r="V36" s="77"/>
      <c r="W36" s="4"/>
    </row>
    <row r="37" spans="1:23" ht="15.75" x14ac:dyDescent="0.25">
      <c r="A37" s="18">
        <v>9</v>
      </c>
      <c r="B37" s="18">
        <v>59</v>
      </c>
      <c r="C37" s="19" t="s">
        <v>81</v>
      </c>
      <c r="D37" s="20">
        <v>9426509</v>
      </c>
      <c r="E37" s="20">
        <v>9426509</v>
      </c>
      <c r="F37" s="35"/>
      <c r="G37" s="27"/>
      <c r="H37" s="35">
        <v>0.45</v>
      </c>
      <c r="I37" s="26">
        <v>0.45</v>
      </c>
      <c r="J37" s="21">
        <f t="shared" si="6"/>
        <v>0</v>
      </c>
      <c r="K37" s="20">
        <v>0</v>
      </c>
      <c r="L37" s="20">
        <v>9426509</v>
      </c>
      <c r="M37" s="29">
        <v>0</v>
      </c>
      <c r="N37" s="29">
        <v>0</v>
      </c>
      <c r="P37" s="78">
        <f t="shared" si="5"/>
        <v>0</v>
      </c>
      <c r="Q37" s="79">
        <f t="shared" si="7"/>
        <v>0</v>
      </c>
      <c r="R37" s="80">
        <f t="shared" si="8"/>
        <v>0.45</v>
      </c>
      <c r="S37" s="81"/>
      <c r="T37" s="81"/>
      <c r="U37" s="76"/>
      <c r="V37" s="77"/>
      <c r="W37" s="4"/>
    </row>
    <row r="38" spans="1:23" ht="15.75" x14ac:dyDescent="0.25">
      <c r="A38" s="18">
        <v>9</v>
      </c>
      <c r="B38" s="18">
        <v>610</v>
      </c>
      <c r="C38" s="22" t="s">
        <v>99</v>
      </c>
      <c r="D38" s="20">
        <v>0</v>
      </c>
      <c r="E38" s="20">
        <v>0</v>
      </c>
      <c r="F38" s="36"/>
      <c r="G38" s="27"/>
      <c r="H38" s="35">
        <v>0.45</v>
      </c>
      <c r="I38" s="26">
        <v>0.45</v>
      </c>
      <c r="J38" s="21">
        <f t="shared" si="6"/>
        <v>0</v>
      </c>
      <c r="K38" s="20">
        <v>0</v>
      </c>
      <c r="L38" s="20">
        <v>0</v>
      </c>
      <c r="M38" s="29">
        <v>0</v>
      </c>
      <c r="N38" s="29">
        <v>0</v>
      </c>
      <c r="P38" s="78">
        <f t="shared" si="5"/>
        <v>0</v>
      </c>
      <c r="Q38" s="79">
        <f t="shared" si="7"/>
        <v>0</v>
      </c>
      <c r="R38" s="80">
        <f t="shared" si="8"/>
        <v>0.45</v>
      </c>
      <c r="S38" s="81">
        <f t="shared" ref="S38:S69" si="9">D38*R38</f>
        <v>0</v>
      </c>
      <c r="T38" s="81">
        <f t="shared" ref="T38:T69" si="10">D38-S38</f>
        <v>0</v>
      </c>
      <c r="U38" s="76"/>
      <c r="V38" s="77"/>
      <c r="W38" s="4"/>
    </row>
    <row r="39" spans="1:23" ht="15.75" x14ac:dyDescent="0.25">
      <c r="A39" s="18">
        <v>10</v>
      </c>
      <c r="B39" s="18">
        <v>107</v>
      </c>
      <c r="C39" s="28" t="s">
        <v>89</v>
      </c>
      <c r="D39" s="20">
        <v>3074624</v>
      </c>
      <c r="E39" s="20">
        <v>1691043</v>
      </c>
      <c r="F39" s="21">
        <v>0.55000000000000004</v>
      </c>
      <c r="G39" s="20">
        <v>1383581</v>
      </c>
      <c r="H39" s="21">
        <v>0.45</v>
      </c>
      <c r="I39" s="26">
        <v>0.45</v>
      </c>
      <c r="J39" s="21">
        <f t="shared" si="6"/>
        <v>0</v>
      </c>
      <c r="K39" s="20">
        <v>1383580.8</v>
      </c>
      <c r="L39" s="20">
        <v>1691043.2</v>
      </c>
      <c r="M39" s="29">
        <v>0</v>
      </c>
      <c r="N39" s="29">
        <v>0</v>
      </c>
      <c r="P39" s="78">
        <f t="shared" si="5"/>
        <v>0</v>
      </c>
      <c r="Q39" s="79">
        <f t="shared" si="7"/>
        <v>0</v>
      </c>
      <c r="R39" s="80">
        <f t="shared" si="8"/>
        <v>0.45</v>
      </c>
      <c r="S39" s="81">
        <f t="shared" si="9"/>
        <v>1383580.8</v>
      </c>
      <c r="T39" s="81">
        <f t="shared" si="10"/>
        <v>1691043.2</v>
      </c>
      <c r="U39" s="76"/>
      <c r="V39" s="77"/>
      <c r="W39" s="4"/>
    </row>
    <row r="40" spans="1:23" ht="15.75" x14ac:dyDescent="0.25">
      <c r="A40" s="18">
        <v>11</v>
      </c>
      <c r="B40" s="18">
        <v>153</v>
      </c>
      <c r="C40" s="19" t="s">
        <v>91</v>
      </c>
      <c r="D40" s="20">
        <v>4811845</v>
      </c>
      <c r="E40" s="20">
        <v>2646515</v>
      </c>
      <c r="F40" s="21">
        <v>0.55000000000000004</v>
      </c>
      <c r="G40" s="20">
        <v>2165330</v>
      </c>
      <c r="H40" s="21">
        <v>0.45</v>
      </c>
      <c r="I40" s="26">
        <v>0.45</v>
      </c>
      <c r="J40" s="21">
        <f t="shared" si="6"/>
        <v>0</v>
      </c>
      <c r="K40" s="20">
        <v>2165330.25</v>
      </c>
      <c r="L40" s="20">
        <v>2646514.75</v>
      </c>
      <c r="M40" s="29">
        <v>0</v>
      </c>
      <c r="N40" s="29">
        <v>0</v>
      </c>
      <c r="P40" s="78">
        <f t="shared" si="5"/>
        <v>0</v>
      </c>
      <c r="Q40" s="79">
        <f t="shared" si="7"/>
        <v>0</v>
      </c>
      <c r="R40" s="80">
        <f t="shared" si="8"/>
        <v>0.45</v>
      </c>
      <c r="S40" s="81">
        <f t="shared" si="9"/>
        <v>2165330.25</v>
      </c>
      <c r="T40" s="81">
        <f t="shared" si="10"/>
        <v>2646514.75</v>
      </c>
      <c r="U40" s="76"/>
      <c r="V40" s="77"/>
      <c r="W40" s="4"/>
    </row>
    <row r="41" spans="1:23" ht="15.75" x14ac:dyDescent="0.25">
      <c r="A41" s="18">
        <v>11</v>
      </c>
      <c r="B41" s="18">
        <v>683</v>
      </c>
      <c r="C41" s="19" t="s">
        <v>101</v>
      </c>
      <c r="D41" s="20">
        <v>434491</v>
      </c>
      <c r="E41" s="20">
        <v>240352</v>
      </c>
      <c r="F41" s="21">
        <v>0.55318000000000001</v>
      </c>
      <c r="G41" s="20">
        <v>194139</v>
      </c>
      <c r="H41" s="21">
        <v>0.44681999999999999</v>
      </c>
      <c r="I41" s="23">
        <v>0.45</v>
      </c>
      <c r="J41" s="21">
        <f t="shared" si="6"/>
        <v>3.1800000000000161E-3</v>
      </c>
      <c r="K41" s="20">
        <v>195520.95</v>
      </c>
      <c r="L41" s="20">
        <v>238970.05</v>
      </c>
      <c r="M41" s="29">
        <v>1381.9500000000116</v>
      </c>
      <c r="N41" s="30">
        <v>-1381.9500000000116</v>
      </c>
      <c r="P41" s="78">
        <f t="shared" si="5"/>
        <v>-460.6500000000039</v>
      </c>
      <c r="Q41" s="79">
        <f t="shared" si="7"/>
        <v>1.0600000000000054E-3</v>
      </c>
      <c r="R41" s="80">
        <f t="shared" si="8"/>
        <v>0.44788</v>
      </c>
      <c r="S41" s="81">
        <f t="shared" si="9"/>
        <v>194599.82908</v>
      </c>
      <c r="T41" s="81">
        <f t="shared" si="10"/>
        <v>239891.17092</v>
      </c>
      <c r="U41" s="76"/>
      <c r="V41" s="77"/>
      <c r="W41" s="4"/>
    </row>
    <row r="42" spans="1:23" ht="15.75" x14ac:dyDescent="0.25">
      <c r="A42" s="18">
        <v>11</v>
      </c>
      <c r="B42" s="18">
        <v>685</v>
      </c>
      <c r="C42" s="19" t="s">
        <v>158</v>
      </c>
      <c r="D42" s="20">
        <v>123458</v>
      </c>
      <c r="E42" s="20">
        <v>94463</v>
      </c>
      <c r="F42" s="21">
        <v>0.76514000000000004</v>
      </c>
      <c r="G42" s="20">
        <v>28995</v>
      </c>
      <c r="H42" s="21">
        <v>0.23486000000000001</v>
      </c>
      <c r="I42" s="23">
        <v>0.45</v>
      </c>
      <c r="J42" s="21">
        <f t="shared" si="6"/>
        <v>0.21514</v>
      </c>
      <c r="K42" s="20">
        <v>55556.1</v>
      </c>
      <c r="L42" s="20">
        <v>67901.899999999994</v>
      </c>
      <c r="M42" s="29">
        <v>26561.1</v>
      </c>
      <c r="N42" s="30">
        <v>-26561.100000000006</v>
      </c>
      <c r="P42" s="78">
        <f t="shared" si="5"/>
        <v>-8853.7000000000025</v>
      </c>
      <c r="Q42" s="79">
        <f t="shared" si="7"/>
        <v>7.1713333333333337E-2</v>
      </c>
      <c r="R42" s="80">
        <f t="shared" si="8"/>
        <v>0.30657333333333336</v>
      </c>
      <c r="S42" s="81">
        <f t="shared" si="9"/>
        <v>37848.930586666669</v>
      </c>
      <c r="T42" s="81">
        <f t="shared" si="10"/>
        <v>85609.069413333331</v>
      </c>
      <c r="U42" s="76"/>
      <c r="V42" s="77"/>
      <c r="W42" s="4"/>
    </row>
    <row r="43" spans="1:23" ht="15.75" x14ac:dyDescent="0.25">
      <c r="A43" s="18">
        <v>12</v>
      </c>
      <c r="B43" s="18">
        <v>5</v>
      </c>
      <c r="C43" s="19" t="s">
        <v>79</v>
      </c>
      <c r="D43" s="20">
        <v>509282</v>
      </c>
      <c r="E43" s="20">
        <v>344784</v>
      </c>
      <c r="F43" s="21">
        <v>0.67700000000000005</v>
      </c>
      <c r="G43" s="20">
        <v>164498</v>
      </c>
      <c r="H43" s="21">
        <v>0.32300000000000001</v>
      </c>
      <c r="I43" s="21">
        <v>0.30732450476302703</v>
      </c>
      <c r="J43" s="25">
        <f t="shared" si="6"/>
        <v>-1.5675495236972981E-2</v>
      </c>
      <c r="K43" s="20">
        <v>156514.83843472393</v>
      </c>
      <c r="L43" s="20">
        <v>352767.1615652761</v>
      </c>
      <c r="M43" s="29">
        <v>-7983.1615652760665</v>
      </c>
      <c r="N43" s="29">
        <v>7983.1615652760956</v>
      </c>
      <c r="P43" s="78">
        <f t="shared" si="5"/>
        <v>2661.0538550920319</v>
      </c>
      <c r="Q43" s="79">
        <f t="shared" si="7"/>
        <v>-5.2251650789909938E-3</v>
      </c>
      <c r="R43" s="80">
        <f t="shared" si="8"/>
        <v>0.317774834921009</v>
      </c>
      <c r="S43" s="81">
        <f t="shared" si="9"/>
        <v>161837.0034782413</v>
      </c>
      <c r="T43" s="81">
        <f t="shared" si="10"/>
        <v>347444.99652175873</v>
      </c>
      <c r="U43" s="76"/>
      <c r="V43" s="77"/>
      <c r="W43" s="4"/>
    </row>
    <row r="44" spans="1:23" ht="15.75" x14ac:dyDescent="0.25">
      <c r="A44" s="18">
        <v>12</v>
      </c>
      <c r="B44" s="18">
        <v>23</v>
      </c>
      <c r="C44" s="19" t="s">
        <v>115</v>
      </c>
      <c r="D44" s="20">
        <v>790536</v>
      </c>
      <c r="E44" s="20">
        <v>449720</v>
      </c>
      <c r="F44" s="21">
        <v>0.56888000000000005</v>
      </c>
      <c r="G44" s="20">
        <v>340816</v>
      </c>
      <c r="H44" s="21">
        <v>0.43112</v>
      </c>
      <c r="I44" s="23">
        <v>0.45</v>
      </c>
      <c r="J44" s="21">
        <f t="shared" si="6"/>
        <v>1.8880000000000008E-2</v>
      </c>
      <c r="K44" s="20">
        <v>355741.2</v>
      </c>
      <c r="L44" s="20">
        <v>434794.8</v>
      </c>
      <c r="M44" s="29">
        <v>14925.200000000012</v>
      </c>
      <c r="N44" s="30">
        <v>-14925.200000000012</v>
      </c>
      <c r="P44" s="78">
        <f t="shared" si="5"/>
        <v>-4975.0666666666702</v>
      </c>
      <c r="Q44" s="79">
        <f t="shared" si="7"/>
        <v>6.2933333333333357E-3</v>
      </c>
      <c r="R44" s="80">
        <f t="shared" si="8"/>
        <v>0.43741333333333332</v>
      </c>
      <c r="S44" s="81">
        <f t="shared" si="9"/>
        <v>345790.98687999998</v>
      </c>
      <c r="T44" s="81">
        <f t="shared" si="10"/>
        <v>444745.01312000002</v>
      </c>
      <c r="U44" s="76"/>
      <c r="V44" s="77"/>
      <c r="W44" s="4"/>
    </row>
    <row r="45" spans="1:23" ht="15.75" x14ac:dyDescent="0.25">
      <c r="A45" s="18">
        <v>12</v>
      </c>
      <c r="B45" s="18">
        <v>45</v>
      </c>
      <c r="C45" s="19" t="s">
        <v>146</v>
      </c>
      <c r="D45" s="20">
        <v>249729</v>
      </c>
      <c r="E45" s="20">
        <v>189692</v>
      </c>
      <c r="F45" s="21">
        <v>0.75958999999999999</v>
      </c>
      <c r="G45" s="20">
        <v>60037</v>
      </c>
      <c r="H45" s="21">
        <v>0.24041000000000001</v>
      </c>
      <c r="I45" s="21">
        <v>0.3310519202607663</v>
      </c>
      <c r="J45" s="21">
        <f t="shared" si="6"/>
        <v>9.0641920260766284E-2</v>
      </c>
      <c r="K45" s="20">
        <v>82673.264994800906</v>
      </c>
      <c r="L45" s="20">
        <v>167055.73500519909</v>
      </c>
      <c r="M45" s="29">
        <v>22636.264994800906</v>
      </c>
      <c r="N45" s="30">
        <v>-22636.264994800906</v>
      </c>
      <c r="P45" s="78">
        <f t="shared" si="5"/>
        <v>-7545.4216649336349</v>
      </c>
      <c r="Q45" s="79">
        <f t="shared" si="7"/>
        <v>3.0213973420255429E-2</v>
      </c>
      <c r="R45" s="80">
        <f t="shared" si="8"/>
        <v>0.27062397342025546</v>
      </c>
      <c r="S45" s="81">
        <f t="shared" si="9"/>
        <v>67582.654258266979</v>
      </c>
      <c r="T45" s="81">
        <f t="shared" si="10"/>
        <v>182146.34574173304</v>
      </c>
      <c r="U45" s="76"/>
      <c r="V45" s="77"/>
      <c r="W45" s="4"/>
    </row>
    <row r="46" spans="1:23" ht="15.75" x14ac:dyDescent="0.25">
      <c r="A46" s="18">
        <v>12</v>
      </c>
      <c r="B46" s="18">
        <v>161</v>
      </c>
      <c r="C46" s="19" t="s">
        <v>92</v>
      </c>
      <c r="D46" s="20">
        <v>1146449</v>
      </c>
      <c r="E46" s="20">
        <v>630547</v>
      </c>
      <c r="F46" s="21">
        <v>0.55000000000000004</v>
      </c>
      <c r="G46" s="20">
        <v>515902</v>
      </c>
      <c r="H46" s="21">
        <v>0.45</v>
      </c>
      <c r="I46" s="26">
        <v>0.45</v>
      </c>
      <c r="J46" s="21">
        <f t="shared" si="6"/>
        <v>0</v>
      </c>
      <c r="K46" s="20">
        <v>515902.05</v>
      </c>
      <c r="L46" s="20">
        <v>630546.94999999995</v>
      </c>
      <c r="M46" s="29">
        <v>0</v>
      </c>
      <c r="N46" s="29">
        <v>0</v>
      </c>
      <c r="P46" s="78">
        <f t="shared" si="5"/>
        <v>0</v>
      </c>
      <c r="Q46" s="79">
        <f t="shared" si="7"/>
        <v>0</v>
      </c>
      <c r="R46" s="80">
        <f t="shared" si="8"/>
        <v>0.45</v>
      </c>
      <c r="S46" s="81">
        <f t="shared" si="9"/>
        <v>515902.05</v>
      </c>
      <c r="T46" s="81">
        <f t="shared" si="10"/>
        <v>630546.94999999995</v>
      </c>
      <c r="U46" s="76"/>
      <c r="V46" s="77"/>
      <c r="W46" s="4"/>
    </row>
    <row r="47" spans="1:23" ht="15.75" x14ac:dyDescent="0.25">
      <c r="A47" s="18">
        <v>12</v>
      </c>
      <c r="B47" s="18">
        <v>580</v>
      </c>
      <c r="C47" s="19" t="s">
        <v>64</v>
      </c>
      <c r="D47" s="20">
        <v>345546</v>
      </c>
      <c r="E47" s="20">
        <v>244322</v>
      </c>
      <c r="F47" s="21">
        <v>0.70706000000000002</v>
      </c>
      <c r="G47" s="20">
        <v>101224</v>
      </c>
      <c r="H47" s="21">
        <v>0.29293999999999998</v>
      </c>
      <c r="I47" s="21">
        <v>0.23842189936914551</v>
      </c>
      <c r="J47" s="25">
        <f t="shared" si="6"/>
        <v>-5.4518100630854466E-2</v>
      </c>
      <c r="K47" s="20">
        <v>82385.733639410755</v>
      </c>
      <c r="L47" s="20">
        <v>263160.26636058924</v>
      </c>
      <c r="M47" s="29">
        <v>-18838.266360589245</v>
      </c>
      <c r="N47" s="29">
        <v>18838.266360589245</v>
      </c>
      <c r="P47" s="78">
        <f t="shared" si="5"/>
        <v>6279.4221201964147</v>
      </c>
      <c r="Q47" s="79">
        <f t="shared" si="7"/>
        <v>-1.8172700210284821E-2</v>
      </c>
      <c r="R47" s="80">
        <f t="shared" si="8"/>
        <v>0.27476729978971515</v>
      </c>
      <c r="S47" s="81">
        <f t="shared" si="9"/>
        <v>94944.741373136916</v>
      </c>
      <c r="T47" s="81">
        <f t="shared" si="10"/>
        <v>250601.25862686307</v>
      </c>
      <c r="U47" s="76"/>
      <c r="V47" s="77"/>
      <c r="W47" s="4"/>
    </row>
    <row r="48" spans="1:23" ht="15.75" x14ac:dyDescent="0.25">
      <c r="A48" s="18">
        <v>12</v>
      </c>
      <c r="B48" s="18">
        <v>775</v>
      </c>
      <c r="C48" s="19" t="s">
        <v>65</v>
      </c>
      <c r="D48" s="20">
        <v>493271</v>
      </c>
      <c r="E48" s="20">
        <v>276957</v>
      </c>
      <c r="F48" s="21">
        <v>0.56147000000000002</v>
      </c>
      <c r="G48" s="20">
        <v>216314</v>
      </c>
      <c r="H48" s="21">
        <v>0.43852999999999998</v>
      </c>
      <c r="I48" s="21">
        <v>0.38436142222207859</v>
      </c>
      <c r="J48" s="25">
        <f t="shared" si="6"/>
        <v>-5.416857777792139E-2</v>
      </c>
      <c r="K48" s="20">
        <v>189594.34310090693</v>
      </c>
      <c r="L48" s="20">
        <v>303676.65689909307</v>
      </c>
      <c r="M48" s="29">
        <v>-26719.656899093068</v>
      </c>
      <c r="N48" s="29">
        <v>26719.656899093068</v>
      </c>
      <c r="P48" s="78">
        <f t="shared" si="5"/>
        <v>8906.5522996976888</v>
      </c>
      <c r="Q48" s="79">
        <f t="shared" si="7"/>
        <v>-1.8056192592640463E-2</v>
      </c>
      <c r="R48" s="80">
        <f t="shared" si="8"/>
        <v>0.42047380740735951</v>
      </c>
      <c r="S48" s="81">
        <f t="shared" si="9"/>
        <v>207407.53545363565</v>
      </c>
      <c r="T48" s="81">
        <f t="shared" si="10"/>
        <v>285863.46454636438</v>
      </c>
      <c r="U48" s="76"/>
      <c r="V48" s="77"/>
      <c r="W48" s="4"/>
    </row>
    <row r="49" spans="1:23" ht="15.75" x14ac:dyDescent="0.25">
      <c r="A49" s="18">
        <v>13</v>
      </c>
      <c r="B49" s="18">
        <v>9</v>
      </c>
      <c r="C49" s="19" t="s">
        <v>45</v>
      </c>
      <c r="D49" s="20">
        <v>598673</v>
      </c>
      <c r="E49" s="20">
        <v>359180</v>
      </c>
      <c r="F49" s="21">
        <v>0.59996000000000005</v>
      </c>
      <c r="G49" s="20">
        <v>239493</v>
      </c>
      <c r="H49" s="21">
        <v>0.40004000000000001</v>
      </c>
      <c r="I49" s="21">
        <v>0.2929510224453884</v>
      </c>
      <c r="J49" s="25">
        <f t="shared" si="6"/>
        <v>-0.10708897755461161</v>
      </c>
      <c r="K49" s="20">
        <v>175381.867460448</v>
      </c>
      <c r="L49" s="20">
        <v>423291.132539552</v>
      </c>
      <c r="M49" s="29">
        <v>-64111.132539551996</v>
      </c>
      <c r="N49" s="29">
        <v>64111.132539551996</v>
      </c>
      <c r="P49" s="78">
        <f t="shared" si="5"/>
        <v>21370.377513183998</v>
      </c>
      <c r="Q49" s="79">
        <f t="shared" si="7"/>
        <v>-3.5696325851537203E-2</v>
      </c>
      <c r="R49" s="80">
        <f t="shared" si="8"/>
        <v>0.3643436741484628</v>
      </c>
      <c r="S49" s="81">
        <f t="shared" si="9"/>
        <v>218122.72043348267</v>
      </c>
      <c r="T49" s="81">
        <f t="shared" si="10"/>
        <v>380550.27956651733</v>
      </c>
      <c r="U49" s="76"/>
      <c r="V49" s="77"/>
      <c r="W49" s="4"/>
    </row>
    <row r="50" spans="1:23" ht="15.75" x14ac:dyDescent="0.25">
      <c r="A50" s="18">
        <v>13</v>
      </c>
      <c r="B50" s="18">
        <v>11</v>
      </c>
      <c r="C50" s="19" t="s">
        <v>109</v>
      </c>
      <c r="D50" s="20">
        <v>388186</v>
      </c>
      <c r="E50" s="20">
        <v>268186</v>
      </c>
      <c r="F50" s="21">
        <v>0.69086999999999998</v>
      </c>
      <c r="G50" s="20">
        <v>120000</v>
      </c>
      <c r="H50" s="21">
        <v>0.30913000000000002</v>
      </c>
      <c r="I50" s="21">
        <v>0.31968440617401811</v>
      </c>
      <c r="J50" s="21">
        <f t="shared" si="6"/>
        <v>1.0554406174018094E-2</v>
      </c>
      <c r="K50" s="20">
        <v>124097.01089506739</v>
      </c>
      <c r="L50" s="20">
        <v>264088.98910493264</v>
      </c>
      <c r="M50" s="29">
        <v>4097.0108950673894</v>
      </c>
      <c r="N50" s="30">
        <v>-4097.0108950673603</v>
      </c>
      <c r="P50" s="78">
        <f t="shared" si="5"/>
        <v>-1365.6702983557868</v>
      </c>
      <c r="Q50" s="79">
        <f t="shared" si="7"/>
        <v>3.5181353913393645E-3</v>
      </c>
      <c r="R50" s="80">
        <f t="shared" si="8"/>
        <v>0.3126481353913394</v>
      </c>
      <c r="S50" s="81">
        <f t="shared" si="9"/>
        <v>121365.62908502248</v>
      </c>
      <c r="T50" s="81">
        <f t="shared" si="10"/>
        <v>266820.37091497751</v>
      </c>
      <c r="U50" s="76"/>
      <c r="V50" s="77"/>
      <c r="W50" s="4"/>
    </row>
    <row r="51" spans="1:23" ht="15.75" x14ac:dyDescent="0.25">
      <c r="A51" s="18">
        <v>13</v>
      </c>
      <c r="B51" s="18">
        <v>19</v>
      </c>
      <c r="C51" s="19" t="s">
        <v>110</v>
      </c>
      <c r="D51" s="20">
        <v>1112194</v>
      </c>
      <c r="E51" s="20">
        <v>623685</v>
      </c>
      <c r="F51" s="21">
        <v>0.56076999999999999</v>
      </c>
      <c r="G51" s="20">
        <v>488509</v>
      </c>
      <c r="H51" s="21">
        <v>0.43923000000000001</v>
      </c>
      <c r="I51" s="23">
        <v>0.45</v>
      </c>
      <c r="J51" s="21">
        <f t="shared" si="6"/>
        <v>1.0770000000000002E-2</v>
      </c>
      <c r="K51" s="20">
        <v>500487.3</v>
      </c>
      <c r="L51" s="20">
        <v>611706.69999999995</v>
      </c>
      <c r="M51" s="29">
        <v>11978.299999999988</v>
      </c>
      <c r="N51" s="30">
        <v>-11978.300000000047</v>
      </c>
      <c r="P51" s="78">
        <f t="shared" si="5"/>
        <v>-3992.7666666666823</v>
      </c>
      <c r="Q51" s="79">
        <f t="shared" si="7"/>
        <v>3.5900000000000007E-3</v>
      </c>
      <c r="R51" s="80">
        <f t="shared" si="8"/>
        <v>0.44281999999999999</v>
      </c>
      <c r="S51" s="81">
        <f t="shared" si="9"/>
        <v>492501.74708</v>
      </c>
      <c r="T51" s="81">
        <f t="shared" si="10"/>
        <v>619692.25292</v>
      </c>
      <c r="U51" s="76"/>
      <c r="V51" s="77"/>
      <c r="W51" s="4"/>
    </row>
    <row r="52" spans="1:23" ht="15.75" x14ac:dyDescent="0.25">
      <c r="A52" s="18">
        <v>13</v>
      </c>
      <c r="B52" s="18">
        <v>31</v>
      </c>
      <c r="C52" s="19" t="s">
        <v>44</v>
      </c>
      <c r="D52" s="20">
        <v>994268</v>
      </c>
      <c r="E52" s="20">
        <v>585087</v>
      </c>
      <c r="F52" s="21">
        <v>0.58845999999999998</v>
      </c>
      <c r="G52" s="20">
        <v>409181</v>
      </c>
      <c r="H52" s="21">
        <v>0.41154000000000002</v>
      </c>
      <c r="I52" s="21">
        <v>0.30152979128089519</v>
      </c>
      <c r="J52" s="25">
        <f t="shared" si="6"/>
        <v>-0.11001020871910483</v>
      </c>
      <c r="K52" s="20">
        <v>299801.42251727311</v>
      </c>
      <c r="L52" s="20">
        <v>694466.57748272689</v>
      </c>
      <c r="M52" s="29">
        <v>-109379.57748272689</v>
      </c>
      <c r="N52" s="29">
        <v>109379.57748272689</v>
      </c>
      <c r="P52" s="78">
        <f t="shared" si="5"/>
        <v>36459.859160908964</v>
      </c>
      <c r="Q52" s="79">
        <f t="shared" si="7"/>
        <v>-3.6670069573034945E-2</v>
      </c>
      <c r="R52" s="80">
        <f t="shared" si="8"/>
        <v>0.37486993042696509</v>
      </c>
      <c r="S52" s="81">
        <f t="shared" si="9"/>
        <v>372721.17598575773</v>
      </c>
      <c r="T52" s="81">
        <f t="shared" si="10"/>
        <v>621546.82401424227</v>
      </c>
      <c r="U52" s="76"/>
      <c r="V52" s="77"/>
      <c r="W52" s="4"/>
    </row>
    <row r="53" spans="1:23" ht="15.75" x14ac:dyDescent="0.25">
      <c r="A53" s="18">
        <v>13</v>
      </c>
      <c r="B53" s="18">
        <v>680</v>
      </c>
      <c r="C53" s="22" t="s">
        <v>24</v>
      </c>
      <c r="D53" s="20">
        <v>1831888</v>
      </c>
      <c r="E53" s="20">
        <v>1084203</v>
      </c>
      <c r="F53" s="21">
        <v>0.59184999999999999</v>
      </c>
      <c r="G53" s="20">
        <v>747685</v>
      </c>
      <c r="H53" s="21">
        <v>0.40815000000000001</v>
      </c>
      <c r="I53" s="21">
        <v>0.230425277234029</v>
      </c>
      <c r="J53" s="25">
        <f t="shared" si="6"/>
        <v>-0.17772472276597101</v>
      </c>
      <c r="K53" s="20">
        <v>422113.30026169092</v>
      </c>
      <c r="L53" s="20">
        <v>1409774.699738309</v>
      </c>
      <c r="M53" s="29">
        <v>-325571.69973830908</v>
      </c>
      <c r="N53" s="29">
        <v>325571.69973830902</v>
      </c>
      <c r="P53" s="78">
        <f t="shared" si="5"/>
        <v>108523.89991276967</v>
      </c>
      <c r="Q53" s="79">
        <f t="shared" si="7"/>
        <v>-5.924157425532367E-2</v>
      </c>
      <c r="R53" s="80">
        <f t="shared" si="8"/>
        <v>0.34890842574467634</v>
      </c>
      <c r="S53" s="81">
        <f t="shared" si="9"/>
        <v>639161.15822056367</v>
      </c>
      <c r="T53" s="81">
        <f t="shared" si="10"/>
        <v>1192726.8417794365</v>
      </c>
      <c r="U53" s="76"/>
      <c r="V53" s="77"/>
      <c r="W53" s="4"/>
    </row>
    <row r="54" spans="1:23" ht="15.75" x14ac:dyDescent="0.25">
      <c r="A54" s="18">
        <v>14</v>
      </c>
      <c r="B54" s="18">
        <v>27</v>
      </c>
      <c r="C54" s="19" t="s">
        <v>22</v>
      </c>
      <c r="D54" s="20">
        <v>727507</v>
      </c>
      <c r="E54" s="20">
        <v>438163</v>
      </c>
      <c r="F54" s="21">
        <v>0.60228000000000004</v>
      </c>
      <c r="G54" s="20">
        <v>289344</v>
      </c>
      <c r="H54" s="21">
        <v>0.39772000000000002</v>
      </c>
      <c r="I54" s="21">
        <v>0.21419952219418309</v>
      </c>
      <c r="J54" s="25">
        <f t="shared" si="6"/>
        <v>-0.18352047780581693</v>
      </c>
      <c r="K54" s="20">
        <v>155831.65179292357</v>
      </c>
      <c r="L54" s="20">
        <v>571675.34820707643</v>
      </c>
      <c r="M54" s="29">
        <v>-133512.34820707643</v>
      </c>
      <c r="N54" s="29">
        <v>133512.34820707643</v>
      </c>
      <c r="P54" s="78">
        <f t="shared" si="5"/>
        <v>44504.116069025476</v>
      </c>
      <c r="Q54" s="79">
        <f t="shared" si="7"/>
        <v>-6.1173492601938974E-2</v>
      </c>
      <c r="R54" s="80">
        <f t="shared" si="8"/>
        <v>0.33654650739806102</v>
      </c>
      <c r="S54" s="81">
        <f t="shared" si="9"/>
        <v>244839.93995764118</v>
      </c>
      <c r="T54" s="81">
        <f t="shared" si="10"/>
        <v>482667.06004235882</v>
      </c>
      <c r="U54" s="76"/>
      <c r="V54" s="77"/>
      <c r="W54" s="4"/>
    </row>
    <row r="55" spans="1:23" ht="15.75" x14ac:dyDescent="0.25">
      <c r="A55" s="18">
        <v>14</v>
      </c>
      <c r="B55" s="18">
        <v>51</v>
      </c>
      <c r="C55" s="19" t="s">
        <v>14</v>
      </c>
      <c r="D55" s="20">
        <v>653748</v>
      </c>
      <c r="E55" s="20">
        <v>396433</v>
      </c>
      <c r="F55" s="21">
        <v>0.60640000000000005</v>
      </c>
      <c r="G55" s="20">
        <v>257315</v>
      </c>
      <c r="H55" s="21">
        <v>0.39360000000000001</v>
      </c>
      <c r="I55" s="21">
        <v>0.19489913087584107</v>
      </c>
      <c r="J55" s="25">
        <f t="shared" si="6"/>
        <v>-0.19870086912415894</v>
      </c>
      <c r="K55" s="20">
        <v>127414.91701181934</v>
      </c>
      <c r="L55" s="20">
        <v>526333.08298818069</v>
      </c>
      <c r="M55" s="29">
        <v>-129900.08298818066</v>
      </c>
      <c r="N55" s="29">
        <v>129900.08298818069</v>
      </c>
      <c r="P55" s="78">
        <f t="shared" si="5"/>
        <v>43300.027662726898</v>
      </c>
      <c r="Q55" s="79">
        <f t="shared" si="7"/>
        <v>-6.6233623041386316E-2</v>
      </c>
      <c r="R55" s="80">
        <f t="shared" si="8"/>
        <v>0.3273663769586137</v>
      </c>
      <c r="S55" s="81">
        <f t="shared" si="9"/>
        <v>214015.1142039398</v>
      </c>
      <c r="T55" s="81">
        <f t="shared" si="10"/>
        <v>439732.8857960602</v>
      </c>
      <c r="U55" s="76"/>
      <c r="V55" s="77"/>
      <c r="W55" s="4"/>
    </row>
    <row r="56" spans="1:23" ht="15.75" x14ac:dyDescent="0.25">
      <c r="A56" s="18">
        <v>14</v>
      </c>
      <c r="B56" s="18">
        <v>167</v>
      </c>
      <c r="C56" s="19" t="s">
        <v>23</v>
      </c>
      <c r="D56" s="20">
        <v>810498</v>
      </c>
      <c r="E56" s="20">
        <v>500758</v>
      </c>
      <c r="F56" s="21">
        <v>0.61783999999999994</v>
      </c>
      <c r="G56" s="20">
        <v>309740</v>
      </c>
      <c r="H56" s="21">
        <v>0.38216</v>
      </c>
      <c r="I56" s="21">
        <v>0.1995476776520376</v>
      </c>
      <c r="J56" s="25">
        <f t="shared" si="6"/>
        <v>-0.1826123223479624</v>
      </c>
      <c r="K56" s="20">
        <v>161732.99364162117</v>
      </c>
      <c r="L56" s="20">
        <v>648765.0063583788</v>
      </c>
      <c r="M56" s="29">
        <v>-148007.00635837883</v>
      </c>
      <c r="N56" s="29">
        <v>148007.0063583788</v>
      </c>
      <c r="P56" s="78">
        <f t="shared" si="5"/>
        <v>49335.668786126269</v>
      </c>
      <c r="Q56" s="79">
        <f t="shared" si="7"/>
        <v>-6.0870774115987465E-2</v>
      </c>
      <c r="R56" s="80">
        <f t="shared" si="8"/>
        <v>0.32128922588401254</v>
      </c>
      <c r="S56" s="81">
        <f t="shared" si="9"/>
        <v>260404.27500054039</v>
      </c>
      <c r="T56" s="81">
        <f t="shared" si="10"/>
        <v>550093.72499945958</v>
      </c>
      <c r="U56" s="76"/>
      <c r="V56" s="77"/>
      <c r="W56" s="4"/>
    </row>
    <row r="57" spans="1:23" ht="15.75" x14ac:dyDescent="0.25">
      <c r="A57" s="18">
        <v>14</v>
      </c>
      <c r="B57" s="18">
        <v>185</v>
      </c>
      <c r="C57" s="19" t="s">
        <v>20</v>
      </c>
      <c r="D57" s="20">
        <v>1230644</v>
      </c>
      <c r="E57" s="20">
        <v>751136</v>
      </c>
      <c r="F57" s="21">
        <v>0.61036000000000001</v>
      </c>
      <c r="G57" s="20">
        <v>479508</v>
      </c>
      <c r="H57" s="21">
        <v>0.38963999999999999</v>
      </c>
      <c r="I57" s="21">
        <v>0.19970942484695117</v>
      </c>
      <c r="J57" s="25">
        <f t="shared" si="6"/>
        <v>-0.18993057515304881</v>
      </c>
      <c r="K57" s="20">
        <v>245771.20543135138</v>
      </c>
      <c r="L57" s="20">
        <v>984872.79456864856</v>
      </c>
      <c r="M57" s="29">
        <v>-233736.79456864862</v>
      </c>
      <c r="N57" s="29">
        <v>233736.79456864856</v>
      </c>
      <c r="P57" s="78">
        <f t="shared" si="5"/>
        <v>77912.264856216192</v>
      </c>
      <c r="Q57" s="79">
        <f t="shared" si="7"/>
        <v>-6.3310191717682943E-2</v>
      </c>
      <c r="R57" s="80">
        <f t="shared" si="8"/>
        <v>0.32632980828231706</v>
      </c>
      <c r="S57" s="81">
        <f t="shared" si="9"/>
        <v>401595.82058378379</v>
      </c>
      <c r="T57" s="81">
        <f t="shared" si="10"/>
        <v>829048.17941621621</v>
      </c>
      <c r="U57" s="76"/>
      <c r="V57" s="77"/>
      <c r="W57" s="4"/>
    </row>
    <row r="58" spans="1:23" ht="15.75" x14ac:dyDescent="0.25">
      <c r="A58" s="18">
        <v>15</v>
      </c>
      <c r="B58" s="18">
        <v>143</v>
      </c>
      <c r="C58" s="22" t="s">
        <v>41</v>
      </c>
      <c r="D58" s="20">
        <v>1516887</v>
      </c>
      <c r="E58" s="20">
        <v>940925</v>
      </c>
      <c r="F58" s="21">
        <v>0.62029999999999996</v>
      </c>
      <c r="G58" s="20">
        <v>575962</v>
      </c>
      <c r="H58" s="21">
        <v>0.37969999999999998</v>
      </c>
      <c r="I58" s="21">
        <v>0.26238907943520584</v>
      </c>
      <c r="J58" s="25">
        <f t="shared" si="6"/>
        <v>-0.11731092056479414</v>
      </c>
      <c r="K58" s="20">
        <v>398014.58353723108</v>
      </c>
      <c r="L58" s="20">
        <v>1118872.4164627688</v>
      </c>
      <c r="M58" s="29">
        <v>-177947.41646276892</v>
      </c>
      <c r="N58" s="29">
        <v>177947.4164627688</v>
      </c>
      <c r="P58" s="78">
        <f t="shared" si="5"/>
        <v>59315.805487589598</v>
      </c>
      <c r="Q58" s="79">
        <f t="shared" si="7"/>
        <v>-3.9103640188264711E-2</v>
      </c>
      <c r="R58" s="80">
        <f t="shared" si="8"/>
        <v>0.34059635981173525</v>
      </c>
      <c r="S58" s="81">
        <f t="shared" si="9"/>
        <v>516646.19044574368</v>
      </c>
      <c r="T58" s="81">
        <f t="shared" si="10"/>
        <v>1000240.8095542563</v>
      </c>
      <c r="U58" s="76"/>
      <c r="V58" s="77"/>
      <c r="W58" s="4"/>
    </row>
    <row r="59" spans="1:23" ht="15.75" x14ac:dyDescent="0.25">
      <c r="A59" s="18">
        <v>15</v>
      </c>
      <c r="B59" s="18">
        <v>590</v>
      </c>
      <c r="C59" s="28" t="s">
        <v>13</v>
      </c>
      <c r="D59" s="20">
        <v>1493369</v>
      </c>
      <c r="E59" s="20">
        <v>914375</v>
      </c>
      <c r="F59" s="21">
        <v>0.61229</v>
      </c>
      <c r="G59" s="20">
        <v>578994</v>
      </c>
      <c r="H59" s="21">
        <v>0.38771</v>
      </c>
      <c r="I59" s="24">
        <v>0.18</v>
      </c>
      <c r="J59" s="25">
        <f t="shared" si="6"/>
        <v>-0.20771000000000001</v>
      </c>
      <c r="K59" s="20">
        <v>268806.42</v>
      </c>
      <c r="L59" s="20">
        <v>1224562.58</v>
      </c>
      <c r="M59" s="29">
        <v>-310187.58</v>
      </c>
      <c r="N59" s="29">
        <v>310187.58000000007</v>
      </c>
      <c r="P59" s="78">
        <f t="shared" si="5"/>
        <v>103395.86000000003</v>
      </c>
      <c r="Q59" s="79">
        <f t="shared" si="7"/>
        <v>-6.9236666666666669E-2</v>
      </c>
      <c r="R59" s="80">
        <f t="shared" si="8"/>
        <v>0.31847333333333333</v>
      </c>
      <c r="S59" s="81">
        <f t="shared" si="9"/>
        <v>475598.20332666667</v>
      </c>
      <c r="T59" s="81">
        <f t="shared" si="10"/>
        <v>1017770.7966733333</v>
      </c>
      <c r="U59" s="76"/>
      <c r="V59" s="77"/>
      <c r="W59" s="4"/>
    </row>
    <row r="60" spans="1:23" ht="15.75" x14ac:dyDescent="0.25">
      <c r="A60" s="18">
        <v>16</v>
      </c>
      <c r="B60" s="18" t="s">
        <v>77</v>
      </c>
      <c r="C60" s="22" t="s">
        <v>78</v>
      </c>
      <c r="D60" s="20">
        <v>939920</v>
      </c>
      <c r="E60" s="20">
        <v>558322</v>
      </c>
      <c r="F60" s="21">
        <v>0.59401000000000004</v>
      </c>
      <c r="G60" s="20">
        <v>381598</v>
      </c>
      <c r="H60" s="21">
        <v>0.40599000000000002</v>
      </c>
      <c r="I60" s="21">
        <v>0.38750981332981121</v>
      </c>
      <c r="J60" s="25">
        <f t="shared" si="6"/>
        <v>-1.8480186670188803E-2</v>
      </c>
      <c r="K60" s="20">
        <v>364228.22374495614</v>
      </c>
      <c r="L60" s="20">
        <v>575691.77625504392</v>
      </c>
      <c r="M60" s="29">
        <v>-17369.776255043864</v>
      </c>
      <c r="N60" s="29">
        <v>17369.776255043922</v>
      </c>
      <c r="P60" s="78">
        <f t="shared" si="5"/>
        <v>5789.9254183479743</v>
      </c>
      <c r="Q60" s="79">
        <f t="shared" si="7"/>
        <v>-6.1600622233962676E-3</v>
      </c>
      <c r="R60" s="80">
        <f t="shared" si="8"/>
        <v>0.39982993777660375</v>
      </c>
      <c r="S60" s="81">
        <f t="shared" si="9"/>
        <v>375808.15511498542</v>
      </c>
      <c r="T60" s="81">
        <f t="shared" si="10"/>
        <v>564111.84488501458</v>
      </c>
      <c r="U60" s="76"/>
      <c r="V60" s="77"/>
      <c r="W60" s="4"/>
    </row>
    <row r="61" spans="1:23" ht="15.75" x14ac:dyDescent="0.25">
      <c r="A61" s="18">
        <v>16</v>
      </c>
      <c r="B61" s="18" t="s">
        <v>16</v>
      </c>
      <c r="C61" s="22" t="s">
        <v>17</v>
      </c>
      <c r="D61" s="20">
        <v>789177</v>
      </c>
      <c r="E61" s="20">
        <v>474177</v>
      </c>
      <c r="F61" s="21">
        <v>0.60085</v>
      </c>
      <c r="G61" s="20">
        <v>315000</v>
      </c>
      <c r="H61" s="21">
        <v>0.39915</v>
      </c>
      <c r="I61" s="21">
        <v>0.20218514212971844</v>
      </c>
      <c r="J61" s="25">
        <f t="shared" si="6"/>
        <v>-0.19696485787028156</v>
      </c>
      <c r="K61" s="20">
        <v>159559.86391050482</v>
      </c>
      <c r="L61" s="20">
        <v>629617.13608949515</v>
      </c>
      <c r="M61" s="29">
        <v>-155440.13608949518</v>
      </c>
      <c r="N61" s="29">
        <v>155440.13608949515</v>
      </c>
      <c r="P61" s="78">
        <f t="shared" si="5"/>
        <v>51813.378696498381</v>
      </c>
      <c r="Q61" s="79">
        <f t="shared" si="7"/>
        <v>-6.5654952623427187E-2</v>
      </c>
      <c r="R61" s="80">
        <f t="shared" si="8"/>
        <v>0.33349504737657282</v>
      </c>
      <c r="S61" s="81">
        <f t="shared" si="9"/>
        <v>263186.62100350158</v>
      </c>
      <c r="T61" s="81">
        <f t="shared" si="10"/>
        <v>525990.37899649842</v>
      </c>
      <c r="U61" s="76"/>
      <c r="V61" s="77"/>
      <c r="W61" s="4"/>
    </row>
    <row r="62" spans="1:23" ht="15.75" x14ac:dyDescent="0.25">
      <c r="A62" s="18">
        <v>16</v>
      </c>
      <c r="B62" s="18" t="s">
        <v>37</v>
      </c>
      <c r="C62" s="19" t="s">
        <v>38</v>
      </c>
      <c r="D62" s="20">
        <v>465691</v>
      </c>
      <c r="E62" s="20">
        <v>296608</v>
      </c>
      <c r="F62" s="21">
        <v>0.63692000000000004</v>
      </c>
      <c r="G62" s="20">
        <v>169083</v>
      </c>
      <c r="H62" s="21">
        <v>0.36308000000000001</v>
      </c>
      <c r="I62" s="21">
        <v>0.23701924002890568</v>
      </c>
      <c r="J62" s="25">
        <f t="shared" si="6"/>
        <v>-0.12606075997109434</v>
      </c>
      <c r="K62" s="20">
        <v>110377.72690830112</v>
      </c>
      <c r="L62" s="20">
        <v>355313.27309169888</v>
      </c>
      <c r="M62" s="29">
        <v>-58705.27309169888</v>
      </c>
      <c r="N62" s="29">
        <v>58705.27309169888</v>
      </c>
      <c r="P62" s="78">
        <f t="shared" si="5"/>
        <v>19568.424363899627</v>
      </c>
      <c r="Q62" s="79">
        <f t="shared" si="7"/>
        <v>-4.202025332369811E-2</v>
      </c>
      <c r="R62" s="80">
        <f t="shared" si="8"/>
        <v>0.32105974667630188</v>
      </c>
      <c r="S62" s="81">
        <f t="shared" si="9"/>
        <v>149514.63448943369</v>
      </c>
      <c r="T62" s="81">
        <f t="shared" si="10"/>
        <v>316176.36551056628</v>
      </c>
      <c r="U62" s="76"/>
      <c r="V62" s="77"/>
      <c r="W62" s="4"/>
    </row>
    <row r="63" spans="1:23" ht="15.75" x14ac:dyDescent="0.25">
      <c r="A63" s="18">
        <v>16</v>
      </c>
      <c r="B63" s="18" t="s">
        <v>25</v>
      </c>
      <c r="C63" s="22" t="s">
        <v>26</v>
      </c>
      <c r="D63" s="20">
        <v>556447</v>
      </c>
      <c r="E63" s="20">
        <v>358046</v>
      </c>
      <c r="F63" s="21">
        <v>0.64344999999999997</v>
      </c>
      <c r="G63" s="20">
        <v>198401</v>
      </c>
      <c r="H63" s="21">
        <v>0.35654999999999998</v>
      </c>
      <c r="I63" s="24">
        <v>0.18</v>
      </c>
      <c r="J63" s="25">
        <f t="shared" si="6"/>
        <v>-0.17654999999999998</v>
      </c>
      <c r="K63" s="20">
        <v>100160.45999999999</v>
      </c>
      <c r="L63" s="20">
        <v>456286.54000000004</v>
      </c>
      <c r="M63" s="29">
        <v>-98240.540000000008</v>
      </c>
      <c r="N63" s="29">
        <v>98240.540000000037</v>
      </c>
      <c r="P63" s="78">
        <f t="shared" si="5"/>
        <v>32746.846666666679</v>
      </c>
      <c r="Q63" s="79">
        <f t="shared" si="7"/>
        <v>-5.8849999999999993E-2</v>
      </c>
      <c r="R63" s="80">
        <f t="shared" si="8"/>
        <v>0.29769999999999996</v>
      </c>
      <c r="S63" s="81">
        <f t="shared" si="9"/>
        <v>165654.27189999999</v>
      </c>
      <c r="T63" s="81">
        <f t="shared" si="10"/>
        <v>390792.72810000001</v>
      </c>
      <c r="U63" s="76"/>
      <c r="V63" s="77"/>
      <c r="W63" s="4"/>
    </row>
    <row r="64" spans="1:23" ht="15.75" x14ac:dyDescent="0.25">
      <c r="A64" s="18">
        <v>17</v>
      </c>
      <c r="B64" s="18">
        <v>105</v>
      </c>
      <c r="C64" s="22" t="s">
        <v>35</v>
      </c>
      <c r="D64" s="20">
        <v>809224</v>
      </c>
      <c r="E64" s="20">
        <v>558769</v>
      </c>
      <c r="F64" s="21">
        <v>0.6905</v>
      </c>
      <c r="G64" s="20">
        <v>250455</v>
      </c>
      <c r="H64" s="21">
        <v>0.3095</v>
      </c>
      <c r="I64" s="24">
        <v>0.18</v>
      </c>
      <c r="J64" s="25">
        <f t="shared" si="6"/>
        <v>-0.1295</v>
      </c>
      <c r="K64" s="20">
        <v>145660.32</v>
      </c>
      <c r="L64" s="20">
        <v>663563.67999999993</v>
      </c>
      <c r="M64" s="29">
        <v>-104794.68</v>
      </c>
      <c r="N64" s="29">
        <v>104794.67999999993</v>
      </c>
      <c r="P64" s="78">
        <f t="shared" si="5"/>
        <v>34931.559999999976</v>
      </c>
      <c r="Q64" s="79">
        <f t="shared" si="7"/>
        <v>-4.3166666666666666E-2</v>
      </c>
      <c r="R64" s="80">
        <f t="shared" si="8"/>
        <v>0.26633333333333331</v>
      </c>
      <c r="S64" s="81">
        <f t="shared" si="9"/>
        <v>215523.32533333331</v>
      </c>
      <c r="T64" s="81">
        <f t="shared" si="10"/>
        <v>593700.67466666666</v>
      </c>
      <c r="U64" s="76"/>
      <c r="V64" s="77"/>
      <c r="W64" s="4"/>
    </row>
    <row r="65" spans="1:23" ht="15.75" x14ac:dyDescent="0.25">
      <c r="A65" s="18">
        <v>17</v>
      </c>
      <c r="B65" s="18">
        <v>169</v>
      </c>
      <c r="C65" s="22" t="s">
        <v>59</v>
      </c>
      <c r="D65" s="20">
        <v>920988</v>
      </c>
      <c r="E65" s="20">
        <v>673850</v>
      </c>
      <c r="F65" s="21">
        <v>0.73165999999999998</v>
      </c>
      <c r="G65" s="20">
        <v>247138</v>
      </c>
      <c r="H65" s="21">
        <v>0.26834000000000002</v>
      </c>
      <c r="I65" s="21">
        <v>0.18828957555480053</v>
      </c>
      <c r="J65" s="25">
        <f t="shared" si="6"/>
        <v>-8.0050424445199497E-2</v>
      </c>
      <c r="K65" s="20">
        <v>173412.43961106462</v>
      </c>
      <c r="L65" s="20">
        <v>747575.56038893538</v>
      </c>
      <c r="M65" s="29">
        <v>-73725.560388935381</v>
      </c>
      <c r="N65" s="29">
        <v>73725.560388935381</v>
      </c>
      <c r="P65" s="78">
        <f t="shared" si="5"/>
        <v>24575.186796311795</v>
      </c>
      <c r="Q65" s="79">
        <f t="shared" si="7"/>
        <v>-2.6683474815066499E-2</v>
      </c>
      <c r="R65" s="80">
        <f t="shared" si="8"/>
        <v>0.24165652518493352</v>
      </c>
      <c r="S65" s="81">
        <f t="shared" si="9"/>
        <v>222562.75981702155</v>
      </c>
      <c r="T65" s="81">
        <f t="shared" si="10"/>
        <v>698425.24018297845</v>
      </c>
      <c r="U65" s="76"/>
      <c r="V65" s="77"/>
      <c r="W65" s="4"/>
    </row>
    <row r="66" spans="1:23" ht="15.75" x14ac:dyDescent="0.25">
      <c r="A66" s="18">
        <v>17</v>
      </c>
      <c r="B66" s="18">
        <v>195</v>
      </c>
      <c r="C66" s="22" t="s">
        <v>15</v>
      </c>
      <c r="D66" s="20">
        <v>1348488</v>
      </c>
      <c r="E66" s="20">
        <v>815215</v>
      </c>
      <c r="F66" s="21">
        <v>0.60453999999999997</v>
      </c>
      <c r="G66" s="20">
        <v>533273</v>
      </c>
      <c r="H66" s="21">
        <v>0.39545999999999998</v>
      </c>
      <c r="I66" s="21">
        <v>0.19676361311341714</v>
      </c>
      <c r="J66" s="25">
        <f t="shared" si="6"/>
        <v>-0.19869638688658284</v>
      </c>
      <c r="K66" s="20">
        <v>265333.37112008565</v>
      </c>
      <c r="L66" s="20">
        <v>1083154.6288799143</v>
      </c>
      <c r="M66" s="29">
        <v>-267939.62887991435</v>
      </c>
      <c r="N66" s="29">
        <v>267939.62887991429</v>
      </c>
      <c r="P66" s="78">
        <f t="shared" si="5"/>
        <v>89313.209626638098</v>
      </c>
      <c r="Q66" s="79">
        <f t="shared" si="7"/>
        <v>-6.6232128962194284E-2</v>
      </c>
      <c r="R66" s="80">
        <f t="shared" si="8"/>
        <v>0.32922787103780571</v>
      </c>
      <c r="S66" s="81">
        <f t="shared" si="9"/>
        <v>443959.83336002857</v>
      </c>
      <c r="T66" s="81">
        <f t="shared" si="10"/>
        <v>904528.16663997143</v>
      </c>
      <c r="U66" s="76"/>
      <c r="V66" s="77"/>
      <c r="W66" s="4"/>
    </row>
    <row r="67" spans="1:23" ht="15.75" x14ac:dyDescent="0.25">
      <c r="A67" s="18">
        <v>17</v>
      </c>
      <c r="B67" s="18">
        <v>720</v>
      </c>
      <c r="C67" s="19" t="s">
        <v>19</v>
      </c>
      <c r="D67" s="20">
        <v>147944</v>
      </c>
      <c r="E67" s="20">
        <v>89213</v>
      </c>
      <c r="F67" s="21">
        <v>0.60302</v>
      </c>
      <c r="G67" s="20">
        <v>58731</v>
      </c>
      <c r="H67" s="21">
        <v>0.39698</v>
      </c>
      <c r="I67" s="21">
        <v>0.20084425312341891</v>
      </c>
      <c r="J67" s="25">
        <f t="shared" ref="J67:J98" si="11">I67-H67</f>
        <v>-0.19613574687658109</v>
      </c>
      <c r="K67" s="20">
        <v>29713.702184091089</v>
      </c>
      <c r="L67" s="20">
        <v>118230.29781590891</v>
      </c>
      <c r="M67" s="29">
        <v>-29017.297815908911</v>
      </c>
      <c r="N67" s="29">
        <v>29017.297815908911</v>
      </c>
      <c r="P67" s="78">
        <f t="shared" si="5"/>
        <v>9672.4326053029708</v>
      </c>
      <c r="Q67" s="79">
        <f t="shared" ref="Q67:Q98" si="12">J67/3</f>
        <v>-6.537858229219369E-2</v>
      </c>
      <c r="R67" s="80">
        <f t="shared" ref="R67:R98" si="13">H67+Q67</f>
        <v>0.33160141770780632</v>
      </c>
      <c r="S67" s="81">
        <f t="shared" si="9"/>
        <v>49058.440141363695</v>
      </c>
      <c r="T67" s="81">
        <f t="shared" si="10"/>
        <v>98885.559858636305</v>
      </c>
      <c r="U67" s="76"/>
      <c r="V67" s="77"/>
      <c r="W67" s="4"/>
    </row>
    <row r="68" spans="1:23" ht="15.75" x14ac:dyDescent="0.25">
      <c r="A68" s="18">
        <v>18</v>
      </c>
      <c r="B68" s="18">
        <v>21</v>
      </c>
      <c r="C68" s="22" t="s">
        <v>133</v>
      </c>
      <c r="D68" s="20">
        <v>400064</v>
      </c>
      <c r="E68" s="20">
        <v>311094</v>
      </c>
      <c r="F68" s="21">
        <v>0.77761000000000002</v>
      </c>
      <c r="G68" s="20">
        <v>88970</v>
      </c>
      <c r="H68" s="21">
        <v>0.22239</v>
      </c>
      <c r="I68" s="21">
        <v>0.2830482759318147</v>
      </c>
      <c r="J68" s="21">
        <f t="shared" si="11"/>
        <v>6.0658275931814692E-2</v>
      </c>
      <c r="K68" s="20">
        <v>113237.42546238551</v>
      </c>
      <c r="L68" s="20">
        <v>286826.57453761448</v>
      </c>
      <c r="M68" s="29">
        <v>24267.425462385509</v>
      </c>
      <c r="N68" s="30">
        <v>-24267.425462385523</v>
      </c>
      <c r="P68" s="78">
        <f t="shared" ref="P68:P131" si="14">N68/3</f>
        <v>-8089.1418207951747</v>
      </c>
      <c r="Q68" s="79">
        <f t="shared" si="12"/>
        <v>2.0219425310604899E-2</v>
      </c>
      <c r="R68" s="80">
        <f t="shared" si="13"/>
        <v>0.24260942531060489</v>
      </c>
      <c r="S68" s="81">
        <f t="shared" si="9"/>
        <v>97059.297127461832</v>
      </c>
      <c r="T68" s="81">
        <f t="shared" si="10"/>
        <v>303004.70287253818</v>
      </c>
      <c r="U68" s="76"/>
      <c r="V68" s="77"/>
      <c r="W68" s="4"/>
    </row>
    <row r="69" spans="1:23" ht="15.75" x14ac:dyDescent="0.25">
      <c r="A69" s="18">
        <v>18</v>
      </c>
      <c r="B69" s="18">
        <v>35</v>
      </c>
      <c r="C69" s="22" t="s">
        <v>47</v>
      </c>
      <c r="D69" s="20">
        <v>726052</v>
      </c>
      <c r="E69" s="20">
        <v>481336</v>
      </c>
      <c r="F69" s="21">
        <v>0.66295000000000004</v>
      </c>
      <c r="G69" s="20">
        <v>244716</v>
      </c>
      <c r="H69" s="21">
        <v>0.33705000000000002</v>
      </c>
      <c r="I69" s="21">
        <v>0.23620312332217522</v>
      </c>
      <c r="J69" s="25">
        <f t="shared" si="11"/>
        <v>-0.1008468766778248</v>
      </c>
      <c r="K69" s="20">
        <v>171495.75009431195</v>
      </c>
      <c r="L69" s="20">
        <v>554556.24990568799</v>
      </c>
      <c r="M69" s="29">
        <v>-73220.249905688048</v>
      </c>
      <c r="N69" s="29">
        <v>73220.24990568799</v>
      </c>
      <c r="P69" s="78">
        <f t="shared" si="14"/>
        <v>24406.749968562664</v>
      </c>
      <c r="Q69" s="79">
        <f t="shared" si="12"/>
        <v>-3.3615625559274935E-2</v>
      </c>
      <c r="R69" s="80">
        <f t="shared" si="13"/>
        <v>0.30343437444072507</v>
      </c>
      <c r="S69" s="81">
        <f t="shared" si="9"/>
        <v>220309.13443143733</v>
      </c>
      <c r="T69" s="81">
        <f t="shared" si="10"/>
        <v>505742.86556856264</v>
      </c>
      <c r="U69" s="76"/>
      <c r="V69" s="77"/>
      <c r="W69" s="4"/>
    </row>
    <row r="70" spans="1:23" ht="15.75" x14ac:dyDescent="0.25">
      <c r="A70" s="18">
        <v>18</v>
      </c>
      <c r="B70" s="18">
        <v>77</v>
      </c>
      <c r="C70" s="22" t="s">
        <v>62</v>
      </c>
      <c r="D70" s="20">
        <v>566516</v>
      </c>
      <c r="E70" s="20">
        <v>394363</v>
      </c>
      <c r="F70" s="21">
        <v>0.69611999999999996</v>
      </c>
      <c r="G70" s="20">
        <v>172153</v>
      </c>
      <c r="H70" s="21">
        <v>0.30387999999999998</v>
      </c>
      <c r="I70" s="21">
        <v>0.24663209783074574</v>
      </c>
      <c r="J70" s="25">
        <f t="shared" si="11"/>
        <v>-5.7247902169254239E-2</v>
      </c>
      <c r="K70" s="20">
        <v>139721.02953468275</v>
      </c>
      <c r="L70" s="20">
        <v>426794.97046531725</v>
      </c>
      <c r="M70" s="29">
        <v>-32431.970465317252</v>
      </c>
      <c r="N70" s="29">
        <v>32431.970465317252</v>
      </c>
      <c r="P70" s="78">
        <f t="shared" si="14"/>
        <v>10810.656821772418</v>
      </c>
      <c r="Q70" s="79">
        <f t="shared" si="12"/>
        <v>-1.908263405641808E-2</v>
      </c>
      <c r="R70" s="80">
        <f t="shared" si="13"/>
        <v>0.2847973659435819</v>
      </c>
      <c r="S70" s="81">
        <f t="shared" ref="S70:S101" si="15">D70*R70</f>
        <v>161342.26456489426</v>
      </c>
      <c r="T70" s="81">
        <f t="shared" ref="T70:T101" si="16">D70-S70</f>
        <v>405173.73543510574</v>
      </c>
      <c r="U70" s="76"/>
      <c r="V70" s="77"/>
      <c r="W70" s="4"/>
    </row>
    <row r="71" spans="1:23" ht="15.75" x14ac:dyDescent="0.25">
      <c r="A71" s="18">
        <v>18</v>
      </c>
      <c r="B71" s="18">
        <v>173</v>
      </c>
      <c r="C71" s="22" t="s">
        <v>27</v>
      </c>
      <c r="D71" s="20">
        <v>1157388</v>
      </c>
      <c r="E71" s="20">
        <v>725393</v>
      </c>
      <c r="F71" s="21">
        <v>0.62675000000000003</v>
      </c>
      <c r="G71" s="20">
        <v>431995</v>
      </c>
      <c r="H71" s="21">
        <v>0.37325000000000003</v>
      </c>
      <c r="I71" s="21">
        <v>0.19880458294687725</v>
      </c>
      <c r="J71" s="25">
        <f t="shared" si="11"/>
        <v>-0.17444541705312278</v>
      </c>
      <c r="K71" s="20">
        <v>230094.03864772036</v>
      </c>
      <c r="L71" s="20">
        <v>927293.96135227964</v>
      </c>
      <c r="M71" s="29">
        <v>-201900.96135227964</v>
      </c>
      <c r="N71" s="29">
        <v>201900.96135227964</v>
      </c>
      <c r="P71" s="78">
        <f t="shared" si="14"/>
        <v>67300.320450759886</v>
      </c>
      <c r="Q71" s="79">
        <f t="shared" si="12"/>
        <v>-5.8148472351040925E-2</v>
      </c>
      <c r="R71" s="80">
        <f t="shared" si="13"/>
        <v>0.3151015276489591</v>
      </c>
      <c r="S71" s="81">
        <f t="shared" si="15"/>
        <v>364694.72688257345</v>
      </c>
      <c r="T71" s="81">
        <f t="shared" si="16"/>
        <v>792693.27311742655</v>
      </c>
      <c r="U71" s="76"/>
      <c r="V71" s="77"/>
      <c r="W71" s="4"/>
    </row>
    <row r="72" spans="1:23" ht="15.75" x14ac:dyDescent="0.25">
      <c r="A72" s="18">
        <v>18</v>
      </c>
      <c r="B72" s="18">
        <v>191</v>
      </c>
      <c r="C72" s="22" t="s">
        <v>68</v>
      </c>
      <c r="D72" s="20">
        <v>1272725</v>
      </c>
      <c r="E72" s="20">
        <v>780422</v>
      </c>
      <c r="F72" s="21">
        <v>0.61319000000000001</v>
      </c>
      <c r="G72" s="20">
        <v>492303</v>
      </c>
      <c r="H72" s="21">
        <v>0.38680999999999999</v>
      </c>
      <c r="I72" s="21">
        <v>0.33708723881652375</v>
      </c>
      <c r="J72" s="25">
        <f t="shared" si="11"/>
        <v>-4.9722761183476238E-2</v>
      </c>
      <c r="K72" s="20">
        <v>429019.35602276021</v>
      </c>
      <c r="L72" s="20">
        <v>843705.64397723973</v>
      </c>
      <c r="M72" s="29">
        <v>-63283.643977239786</v>
      </c>
      <c r="N72" s="29">
        <v>63283.643977239728</v>
      </c>
      <c r="P72" s="78">
        <f t="shared" si="14"/>
        <v>21094.547992413241</v>
      </c>
      <c r="Q72" s="79">
        <f t="shared" si="12"/>
        <v>-1.6574253727825412E-2</v>
      </c>
      <c r="R72" s="80">
        <f t="shared" si="13"/>
        <v>0.37023574627217459</v>
      </c>
      <c r="S72" s="81">
        <f t="shared" si="15"/>
        <v>471208.2901742534</v>
      </c>
      <c r="T72" s="81">
        <f t="shared" si="16"/>
        <v>801516.7098257466</v>
      </c>
      <c r="U72" s="76"/>
      <c r="V72" s="77"/>
      <c r="W72" s="4"/>
    </row>
    <row r="73" spans="1:23" ht="15.75" x14ac:dyDescent="0.25">
      <c r="A73" s="18">
        <v>18</v>
      </c>
      <c r="B73" s="18">
        <v>197</v>
      </c>
      <c r="C73" s="22" t="s">
        <v>55</v>
      </c>
      <c r="D73" s="20">
        <v>931450</v>
      </c>
      <c r="E73" s="20">
        <v>574742</v>
      </c>
      <c r="F73" s="21">
        <v>0.61704000000000003</v>
      </c>
      <c r="G73" s="20">
        <v>356708</v>
      </c>
      <c r="H73" s="21">
        <v>0.38296000000000002</v>
      </c>
      <c r="I73" s="21">
        <v>0.29494182482829406</v>
      </c>
      <c r="J73" s="25">
        <f t="shared" si="11"/>
        <v>-8.8018175171705959E-2</v>
      </c>
      <c r="K73" s="20">
        <v>274723.56273631449</v>
      </c>
      <c r="L73" s="20">
        <v>656726.43726368551</v>
      </c>
      <c r="M73" s="29">
        <v>-81984.437263685511</v>
      </c>
      <c r="N73" s="29">
        <v>81984.437263685511</v>
      </c>
      <c r="P73" s="78">
        <f t="shared" si="14"/>
        <v>27328.145754561836</v>
      </c>
      <c r="Q73" s="79">
        <f t="shared" si="12"/>
        <v>-2.9339391723901986E-2</v>
      </c>
      <c r="R73" s="80">
        <f t="shared" si="13"/>
        <v>0.35362060827609804</v>
      </c>
      <c r="S73" s="81">
        <f t="shared" si="15"/>
        <v>329379.9155787715</v>
      </c>
      <c r="T73" s="81">
        <f t="shared" si="16"/>
        <v>602070.0844212285</v>
      </c>
      <c r="U73" s="76"/>
      <c r="V73" s="77"/>
      <c r="W73" s="4"/>
    </row>
    <row r="74" spans="1:23" ht="15.75" x14ac:dyDescent="0.25">
      <c r="A74" s="18">
        <v>18</v>
      </c>
      <c r="B74" s="18">
        <v>520</v>
      </c>
      <c r="C74" s="19" t="s">
        <v>31</v>
      </c>
      <c r="D74" s="20">
        <v>1092126</v>
      </c>
      <c r="E74" s="20">
        <v>688072</v>
      </c>
      <c r="F74" s="21">
        <v>0.63002999999999998</v>
      </c>
      <c r="G74" s="20">
        <v>404054</v>
      </c>
      <c r="H74" s="21">
        <v>0.36997000000000002</v>
      </c>
      <c r="I74" s="21">
        <v>0.22405652968912212</v>
      </c>
      <c r="J74" s="25">
        <f t="shared" si="11"/>
        <v>-0.1459134703108779</v>
      </c>
      <c r="K74" s="20">
        <v>244697.96154326218</v>
      </c>
      <c r="L74" s="20">
        <v>847428.03845673776</v>
      </c>
      <c r="M74" s="29">
        <v>-159356.03845673782</v>
      </c>
      <c r="N74" s="29">
        <v>159356.03845673776</v>
      </c>
      <c r="P74" s="78">
        <f t="shared" si="14"/>
        <v>53118.679485579254</v>
      </c>
      <c r="Q74" s="79">
        <f t="shared" si="12"/>
        <v>-4.8637823436959299E-2</v>
      </c>
      <c r="R74" s="80">
        <f t="shared" si="13"/>
        <v>0.32133217656304069</v>
      </c>
      <c r="S74" s="81">
        <f t="shared" si="15"/>
        <v>350935.22466108738</v>
      </c>
      <c r="T74" s="81">
        <f t="shared" si="16"/>
        <v>741190.77533891262</v>
      </c>
      <c r="U74" s="76"/>
      <c r="V74" s="77"/>
      <c r="W74" s="4"/>
    </row>
    <row r="75" spans="1:23" ht="15.75" x14ac:dyDescent="0.25">
      <c r="A75" s="18">
        <v>18</v>
      </c>
      <c r="B75" s="18">
        <v>640</v>
      </c>
      <c r="C75" s="19" t="s">
        <v>66</v>
      </c>
      <c r="D75" s="20">
        <v>465874</v>
      </c>
      <c r="E75" s="20">
        <v>350659</v>
      </c>
      <c r="F75" s="21">
        <v>0.75268999999999997</v>
      </c>
      <c r="G75" s="20">
        <v>115215</v>
      </c>
      <c r="H75" s="21">
        <v>0.24731</v>
      </c>
      <c r="I75" s="21">
        <v>0.19564054132420139</v>
      </c>
      <c r="J75" s="25">
        <f t="shared" si="11"/>
        <v>-5.1669458675798613E-2</v>
      </c>
      <c r="K75" s="20">
        <v>91143.841548871002</v>
      </c>
      <c r="L75" s="20">
        <v>374730.15845112898</v>
      </c>
      <c r="M75" s="29">
        <v>-24071.158451128998</v>
      </c>
      <c r="N75" s="29">
        <v>24071.158451128984</v>
      </c>
      <c r="P75" s="78">
        <f t="shared" si="14"/>
        <v>8023.7194837096613</v>
      </c>
      <c r="Q75" s="79">
        <f t="shared" si="12"/>
        <v>-1.722315289193287E-2</v>
      </c>
      <c r="R75" s="80">
        <f t="shared" si="13"/>
        <v>0.23008684710806712</v>
      </c>
      <c r="S75" s="81">
        <f t="shared" si="15"/>
        <v>107191.47980962366</v>
      </c>
      <c r="T75" s="81">
        <f t="shared" si="16"/>
        <v>358682.52019037632</v>
      </c>
      <c r="U75" s="76"/>
      <c r="V75" s="77"/>
      <c r="W75" s="4"/>
    </row>
    <row r="76" spans="1:23" ht="15.75" x14ac:dyDescent="0.25">
      <c r="A76" s="18">
        <v>19</v>
      </c>
      <c r="B76" s="18">
        <v>63</v>
      </c>
      <c r="C76" s="22" t="s">
        <v>106</v>
      </c>
      <c r="D76" s="20">
        <v>308386</v>
      </c>
      <c r="E76" s="20">
        <v>206119</v>
      </c>
      <c r="F76" s="21">
        <v>0.66837999999999997</v>
      </c>
      <c r="G76" s="20">
        <v>102267</v>
      </c>
      <c r="H76" s="21">
        <v>0.33162000000000003</v>
      </c>
      <c r="I76" s="21">
        <v>0.33995472766579099</v>
      </c>
      <c r="J76" s="21">
        <f t="shared" si="11"/>
        <v>8.3347276657909641E-3</v>
      </c>
      <c r="K76" s="20">
        <v>104837.27864594261</v>
      </c>
      <c r="L76" s="20">
        <v>203548.72135405737</v>
      </c>
      <c r="M76" s="29">
        <v>2570.2786459426134</v>
      </c>
      <c r="N76" s="30">
        <v>-2570.2786459426279</v>
      </c>
      <c r="P76" s="78">
        <f t="shared" si="14"/>
        <v>-856.7595486475426</v>
      </c>
      <c r="Q76" s="79">
        <f t="shared" si="12"/>
        <v>2.7782425552636547E-3</v>
      </c>
      <c r="R76" s="80">
        <f t="shared" si="13"/>
        <v>0.33439824255526368</v>
      </c>
      <c r="S76" s="81">
        <f t="shared" si="15"/>
        <v>103123.73642864755</v>
      </c>
      <c r="T76" s="81">
        <f t="shared" si="16"/>
        <v>205262.26357135247</v>
      </c>
      <c r="U76" s="76"/>
      <c r="V76" s="77"/>
      <c r="W76" s="4"/>
    </row>
    <row r="77" spans="1:23" ht="15.75" x14ac:dyDescent="0.25">
      <c r="A77" s="18">
        <v>19</v>
      </c>
      <c r="B77" s="18">
        <v>71</v>
      </c>
      <c r="C77" s="22" t="s">
        <v>57</v>
      </c>
      <c r="D77" s="20">
        <v>356466</v>
      </c>
      <c r="E77" s="20">
        <v>220706</v>
      </c>
      <c r="F77" s="21">
        <v>0.61914999999999998</v>
      </c>
      <c r="G77" s="20">
        <v>135760</v>
      </c>
      <c r="H77" s="21">
        <v>0.38085000000000002</v>
      </c>
      <c r="I77" s="21">
        <v>0.29679488261233533</v>
      </c>
      <c r="J77" s="25">
        <f t="shared" si="11"/>
        <v>-8.4055117387664691E-2</v>
      </c>
      <c r="K77" s="20">
        <v>105797.28462528872</v>
      </c>
      <c r="L77" s="20">
        <v>250668.71537471126</v>
      </c>
      <c r="M77" s="29">
        <v>-29962.715374711275</v>
      </c>
      <c r="N77" s="29">
        <v>29962.715374711261</v>
      </c>
      <c r="P77" s="78">
        <f t="shared" si="14"/>
        <v>9987.5717915704208</v>
      </c>
      <c r="Q77" s="79">
        <f t="shared" si="12"/>
        <v>-2.8018372462554897E-2</v>
      </c>
      <c r="R77" s="80">
        <f t="shared" si="13"/>
        <v>0.35283162753744512</v>
      </c>
      <c r="S77" s="81">
        <f t="shared" si="15"/>
        <v>125772.47894176291</v>
      </c>
      <c r="T77" s="81">
        <f t="shared" si="16"/>
        <v>230693.52105823709</v>
      </c>
      <c r="U77" s="76"/>
      <c r="V77" s="77"/>
      <c r="W77" s="4"/>
    </row>
    <row r="78" spans="1:23" ht="15.75" x14ac:dyDescent="0.25">
      <c r="A78" s="18">
        <v>19</v>
      </c>
      <c r="B78" s="18">
        <v>121</v>
      </c>
      <c r="C78" s="19" t="s">
        <v>60</v>
      </c>
      <c r="D78" s="20">
        <v>1580362</v>
      </c>
      <c r="E78" s="20">
        <v>974894</v>
      </c>
      <c r="F78" s="21">
        <v>0.61687999999999998</v>
      </c>
      <c r="G78" s="20">
        <v>605468</v>
      </c>
      <c r="H78" s="21">
        <v>0.38312000000000002</v>
      </c>
      <c r="I78" s="21">
        <v>0.30688197501294912</v>
      </c>
      <c r="J78" s="25">
        <f t="shared" si="11"/>
        <v>-7.6238024987050901E-2</v>
      </c>
      <c r="K78" s="20">
        <v>484984.6117954143</v>
      </c>
      <c r="L78" s="20">
        <v>1095377.3882045858</v>
      </c>
      <c r="M78" s="29">
        <v>-120483.3882045857</v>
      </c>
      <c r="N78" s="29">
        <v>120483.38820458576</v>
      </c>
      <c r="P78" s="78">
        <f t="shared" si="14"/>
        <v>40161.129401528589</v>
      </c>
      <c r="Q78" s="79">
        <f t="shared" si="12"/>
        <v>-2.5412674995683632E-2</v>
      </c>
      <c r="R78" s="80">
        <f t="shared" si="13"/>
        <v>0.3577073250043164</v>
      </c>
      <c r="S78" s="81">
        <f t="shared" si="15"/>
        <v>565307.06355847151</v>
      </c>
      <c r="T78" s="81">
        <f t="shared" si="16"/>
        <v>1015054.9364415285</v>
      </c>
      <c r="U78" s="76"/>
      <c r="V78" s="77"/>
      <c r="W78" s="4"/>
    </row>
    <row r="79" spans="1:23" ht="15.75" x14ac:dyDescent="0.25">
      <c r="A79" s="18">
        <v>19</v>
      </c>
      <c r="B79" s="18">
        <v>155</v>
      </c>
      <c r="C79" s="19" t="s">
        <v>43</v>
      </c>
      <c r="D79" s="20">
        <v>889390</v>
      </c>
      <c r="E79" s="20">
        <v>532380</v>
      </c>
      <c r="F79" s="21">
        <v>0.59858999999999996</v>
      </c>
      <c r="G79" s="20">
        <v>357010</v>
      </c>
      <c r="H79" s="21">
        <v>0.40140999999999999</v>
      </c>
      <c r="I79" s="21">
        <v>0.28943878000355949</v>
      </c>
      <c r="J79" s="25">
        <f t="shared" si="11"/>
        <v>-0.1119712199964405</v>
      </c>
      <c r="K79" s="20">
        <v>257423.95654736579</v>
      </c>
      <c r="L79" s="20">
        <v>631966.04345263424</v>
      </c>
      <c r="M79" s="29">
        <v>-99586.043452634214</v>
      </c>
      <c r="N79" s="29">
        <v>99586.043452634243</v>
      </c>
      <c r="P79" s="78">
        <f t="shared" si="14"/>
        <v>33195.347817544745</v>
      </c>
      <c r="Q79" s="79">
        <f t="shared" si="12"/>
        <v>-3.7323739998813499E-2</v>
      </c>
      <c r="R79" s="80">
        <f t="shared" si="13"/>
        <v>0.36408626000118649</v>
      </c>
      <c r="S79" s="81">
        <f t="shared" si="15"/>
        <v>323814.67878245527</v>
      </c>
      <c r="T79" s="81">
        <f t="shared" si="16"/>
        <v>565575.32121754473</v>
      </c>
      <c r="U79" s="76"/>
      <c r="V79" s="77"/>
      <c r="W79" s="4"/>
    </row>
    <row r="80" spans="1:23" ht="15.75" x14ac:dyDescent="0.25">
      <c r="A80" s="18">
        <v>19</v>
      </c>
      <c r="B80" s="18">
        <v>750</v>
      </c>
      <c r="C80" s="19" t="s">
        <v>54</v>
      </c>
      <c r="D80" s="20">
        <v>379942</v>
      </c>
      <c r="E80" s="20">
        <v>277844</v>
      </c>
      <c r="F80" s="21">
        <v>0.73128000000000004</v>
      </c>
      <c r="G80" s="20">
        <v>102098</v>
      </c>
      <c r="H80" s="21">
        <v>0.26872000000000001</v>
      </c>
      <c r="I80" s="24">
        <v>0.18</v>
      </c>
      <c r="J80" s="25">
        <f t="shared" si="11"/>
        <v>-8.8720000000000021E-2</v>
      </c>
      <c r="K80" s="20">
        <v>68389.56</v>
      </c>
      <c r="L80" s="20">
        <v>311552.44</v>
      </c>
      <c r="M80" s="29">
        <v>-33708.44</v>
      </c>
      <c r="N80" s="29">
        <v>33708.44</v>
      </c>
      <c r="P80" s="78">
        <f t="shared" si="14"/>
        <v>11236.146666666667</v>
      </c>
      <c r="Q80" s="79">
        <f t="shared" si="12"/>
        <v>-2.957333333333334E-2</v>
      </c>
      <c r="R80" s="80">
        <f t="shared" si="13"/>
        <v>0.23914666666666667</v>
      </c>
      <c r="S80" s="81">
        <f t="shared" si="15"/>
        <v>90861.862826666664</v>
      </c>
      <c r="T80" s="81">
        <f t="shared" si="16"/>
        <v>289080.13717333332</v>
      </c>
      <c r="U80" s="76"/>
      <c r="V80" s="77"/>
      <c r="W80" s="4"/>
    </row>
    <row r="81" spans="1:23" ht="15.75" x14ac:dyDescent="0.25">
      <c r="A81" s="18">
        <v>20</v>
      </c>
      <c r="B81" s="18">
        <v>770</v>
      </c>
      <c r="C81" s="19" t="s">
        <v>30</v>
      </c>
      <c r="D81" s="20">
        <v>4306517</v>
      </c>
      <c r="E81" s="20">
        <v>2568407</v>
      </c>
      <c r="F81" s="21">
        <v>0.59640000000000004</v>
      </c>
      <c r="G81" s="20">
        <v>1738110</v>
      </c>
      <c r="H81" s="21">
        <v>0.40360000000000001</v>
      </c>
      <c r="I81" s="21">
        <v>0.253153081709863</v>
      </c>
      <c r="J81" s="25">
        <f t="shared" si="11"/>
        <v>-0.15044691829013701</v>
      </c>
      <c r="K81" s="20">
        <v>1090208.049985914</v>
      </c>
      <c r="L81" s="20">
        <v>3216308.950014086</v>
      </c>
      <c r="M81" s="29">
        <v>-647901.95001408597</v>
      </c>
      <c r="N81" s="29">
        <v>647901.95001408597</v>
      </c>
      <c r="P81" s="78">
        <f t="shared" si="14"/>
        <v>215967.316671362</v>
      </c>
      <c r="Q81" s="79">
        <f t="shared" si="12"/>
        <v>-5.0148972763379006E-2</v>
      </c>
      <c r="R81" s="80">
        <f t="shared" si="13"/>
        <v>0.35345102723662103</v>
      </c>
      <c r="S81" s="81">
        <f t="shared" si="15"/>
        <v>1522142.8574619715</v>
      </c>
      <c r="T81" s="81">
        <f t="shared" si="16"/>
        <v>2784374.1425380288</v>
      </c>
      <c r="U81" s="76"/>
      <c r="V81" s="77"/>
      <c r="W81" s="4"/>
    </row>
    <row r="82" spans="1:23" ht="15.75" x14ac:dyDescent="0.25">
      <c r="A82" s="18">
        <v>21</v>
      </c>
      <c r="B82" s="18">
        <v>41</v>
      </c>
      <c r="C82" s="19" t="s">
        <v>83</v>
      </c>
      <c r="D82" s="20">
        <v>4758680</v>
      </c>
      <c r="E82" s="20">
        <v>2617274</v>
      </c>
      <c r="F82" s="21">
        <v>0.55000000000000004</v>
      </c>
      <c r="G82" s="20">
        <v>2141406</v>
      </c>
      <c r="H82" s="21">
        <v>0.45</v>
      </c>
      <c r="I82" s="26">
        <v>0.45</v>
      </c>
      <c r="J82" s="21">
        <f t="shared" si="11"/>
        <v>0</v>
      </c>
      <c r="K82" s="20">
        <v>2141406</v>
      </c>
      <c r="L82" s="20">
        <v>2617274</v>
      </c>
      <c r="M82" s="29">
        <v>0</v>
      </c>
      <c r="N82" s="29">
        <v>0</v>
      </c>
      <c r="P82" s="78">
        <f t="shared" si="14"/>
        <v>0</v>
      </c>
      <c r="Q82" s="79">
        <f t="shared" si="12"/>
        <v>0</v>
      </c>
      <c r="R82" s="80">
        <f t="shared" si="13"/>
        <v>0.45</v>
      </c>
      <c r="S82" s="81">
        <f t="shared" si="15"/>
        <v>2141406</v>
      </c>
      <c r="T82" s="81">
        <f t="shared" si="16"/>
        <v>2617274</v>
      </c>
      <c r="U82" s="76"/>
      <c r="V82" s="77"/>
      <c r="W82" s="4"/>
    </row>
    <row r="83" spans="1:23" ht="15.75" x14ac:dyDescent="0.25">
      <c r="A83" s="18">
        <v>21</v>
      </c>
      <c r="B83" s="18">
        <v>145</v>
      </c>
      <c r="C83" s="19" t="s">
        <v>138</v>
      </c>
      <c r="D83" s="20">
        <v>577616</v>
      </c>
      <c r="E83" s="20">
        <v>359976</v>
      </c>
      <c r="F83" s="21">
        <v>0.62321000000000004</v>
      </c>
      <c r="G83" s="20">
        <v>217640</v>
      </c>
      <c r="H83" s="21">
        <v>0.37679000000000001</v>
      </c>
      <c r="I83" s="23">
        <v>0.45</v>
      </c>
      <c r="J83" s="21">
        <f t="shared" si="11"/>
        <v>7.3209999999999997E-2</v>
      </c>
      <c r="K83" s="20">
        <v>259927.2</v>
      </c>
      <c r="L83" s="20">
        <v>317688.8</v>
      </c>
      <c r="M83" s="29">
        <v>42287.200000000012</v>
      </c>
      <c r="N83" s="30">
        <v>-42287.200000000012</v>
      </c>
      <c r="P83" s="78">
        <f t="shared" si="14"/>
        <v>-14095.733333333337</v>
      </c>
      <c r="Q83" s="79">
        <f t="shared" si="12"/>
        <v>2.4403333333333332E-2</v>
      </c>
      <c r="R83" s="80">
        <f t="shared" si="13"/>
        <v>0.40119333333333335</v>
      </c>
      <c r="S83" s="81">
        <f t="shared" si="15"/>
        <v>231735.68842666666</v>
      </c>
      <c r="T83" s="81">
        <f t="shared" si="16"/>
        <v>345880.31157333334</v>
      </c>
      <c r="U83" s="76"/>
      <c r="V83" s="77"/>
      <c r="W83" s="4"/>
    </row>
    <row r="84" spans="1:23" ht="15.75" x14ac:dyDescent="0.25">
      <c r="A84" s="18">
        <v>21</v>
      </c>
      <c r="B84" s="18">
        <v>570</v>
      </c>
      <c r="C84" s="19" t="s">
        <v>131</v>
      </c>
      <c r="D84" s="20">
        <v>405734</v>
      </c>
      <c r="E84" s="20">
        <v>258891</v>
      </c>
      <c r="F84" s="21">
        <v>0.63807999999999998</v>
      </c>
      <c r="G84" s="20">
        <v>146843</v>
      </c>
      <c r="H84" s="21">
        <v>0.36192000000000002</v>
      </c>
      <c r="I84" s="21">
        <v>0.42157841304584676</v>
      </c>
      <c r="J84" s="21">
        <f t="shared" si="11"/>
        <v>5.9658413045846737E-2</v>
      </c>
      <c r="K84" s="20">
        <v>171048.69583874359</v>
      </c>
      <c r="L84" s="20">
        <v>234685.30416125641</v>
      </c>
      <c r="M84" s="29">
        <v>24205.695838743588</v>
      </c>
      <c r="N84" s="30">
        <v>-24205.695838743588</v>
      </c>
      <c r="P84" s="78">
        <f t="shared" si="14"/>
        <v>-8068.5652795811957</v>
      </c>
      <c r="Q84" s="79">
        <f t="shared" si="12"/>
        <v>1.9886137681948912E-2</v>
      </c>
      <c r="R84" s="80">
        <f t="shared" si="13"/>
        <v>0.38180613768194893</v>
      </c>
      <c r="S84" s="81">
        <f t="shared" si="15"/>
        <v>154911.73146624787</v>
      </c>
      <c r="T84" s="81">
        <f t="shared" si="16"/>
        <v>250822.26853375213</v>
      </c>
      <c r="U84" s="76"/>
      <c r="V84" s="77"/>
      <c r="W84" s="4"/>
    </row>
    <row r="85" spans="1:23" ht="15.75" x14ac:dyDescent="0.25">
      <c r="A85" s="18">
        <v>22</v>
      </c>
      <c r="B85" s="18">
        <v>53</v>
      </c>
      <c r="C85" s="22" t="s">
        <v>75</v>
      </c>
      <c r="D85" s="20">
        <v>772024</v>
      </c>
      <c r="E85" s="20">
        <v>468750</v>
      </c>
      <c r="F85" s="21">
        <v>0.60716999999999999</v>
      </c>
      <c r="G85" s="20">
        <v>303274</v>
      </c>
      <c r="H85" s="21">
        <v>0.39283000000000001</v>
      </c>
      <c r="I85" s="21">
        <v>0.36890054785128307</v>
      </c>
      <c r="J85" s="25">
        <f t="shared" si="11"/>
        <v>-2.3929452148716945E-2</v>
      </c>
      <c r="K85" s="20">
        <v>284800.07655433897</v>
      </c>
      <c r="L85" s="20">
        <v>487223.92344566103</v>
      </c>
      <c r="M85" s="29">
        <v>-18473.923445661028</v>
      </c>
      <c r="N85" s="29">
        <v>18473.923445661028</v>
      </c>
      <c r="P85" s="78">
        <f t="shared" si="14"/>
        <v>6157.9744818870095</v>
      </c>
      <c r="Q85" s="79">
        <f t="shared" si="12"/>
        <v>-7.9764840495723157E-3</v>
      </c>
      <c r="R85" s="80">
        <f t="shared" si="13"/>
        <v>0.38485351595042772</v>
      </c>
      <c r="S85" s="81">
        <f t="shared" si="15"/>
        <v>297116.15079811303</v>
      </c>
      <c r="T85" s="81">
        <f t="shared" si="16"/>
        <v>474907.84920188697</v>
      </c>
      <c r="U85" s="76"/>
      <c r="V85" s="77"/>
      <c r="W85" s="4"/>
    </row>
    <row r="86" spans="1:23" ht="15.75" x14ac:dyDescent="0.25">
      <c r="A86" s="18">
        <v>22</v>
      </c>
      <c r="B86" s="18">
        <v>81</v>
      </c>
      <c r="C86" s="19" t="s">
        <v>76</v>
      </c>
      <c r="D86" s="20">
        <v>359023</v>
      </c>
      <c r="E86" s="20">
        <v>261613</v>
      </c>
      <c r="F86" s="21">
        <v>0.72867999999999999</v>
      </c>
      <c r="G86" s="20">
        <v>97410</v>
      </c>
      <c r="H86" s="21">
        <v>0.27132000000000001</v>
      </c>
      <c r="I86" s="21">
        <v>0.24840826267774938</v>
      </c>
      <c r="J86" s="25">
        <f t="shared" si="11"/>
        <v>-2.291173732225063E-2</v>
      </c>
      <c r="K86" s="20">
        <v>89184.279691353615</v>
      </c>
      <c r="L86" s="20">
        <v>269838.72030864639</v>
      </c>
      <c r="M86" s="29">
        <v>-8225.7203086463851</v>
      </c>
      <c r="N86" s="29">
        <v>8225.7203086463851</v>
      </c>
      <c r="P86" s="78">
        <f t="shared" si="14"/>
        <v>2741.9067695487952</v>
      </c>
      <c r="Q86" s="79">
        <f t="shared" si="12"/>
        <v>-7.6372457740835438E-3</v>
      </c>
      <c r="R86" s="80">
        <f t="shared" si="13"/>
        <v>0.26368275422591647</v>
      </c>
      <c r="S86" s="81">
        <f t="shared" si="15"/>
        <v>94668.173470451206</v>
      </c>
      <c r="T86" s="81">
        <f t="shared" si="16"/>
        <v>264354.82652954879</v>
      </c>
      <c r="U86" s="76"/>
      <c r="V86" s="77"/>
      <c r="W86" s="4"/>
    </row>
    <row r="87" spans="1:23" ht="15.75" x14ac:dyDescent="0.25">
      <c r="A87" s="18">
        <v>22</v>
      </c>
      <c r="B87" s="18">
        <v>149</v>
      </c>
      <c r="C87" s="22" t="s">
        <v>124</v>
      </c>
      <c r="D87" s="20">
        <v>616156</v>
      </c>
      <c r="E87" s="20">
        <v>393779</v>
      </c>
      <c r="F87" s="21">
        <v>0.63909000000000005</v>
      </c>
      <c r="G87" s="20">
        <v>222377</v>
      </c>
      <c r="H87" s="21">
        <v>0.36091000000000001</v>
      </c>
      <c r="I87" s="21">
        <v>0.39399939875641693</v>
      </c>
      <c r="J87" s="21">
        <f t="shared" si="11"/>
        <v>3.3089398756416921E-2</v>
      </c>
      <c r="K87" s="20">
        <v>242765.09354015882</v>
      </c>
      <c r="L87" s="20">
        <v>373390.90645984118</v>
      </c>
      <c r="M87" s="29">
        <v>20388.093540158821</v>
      </c>
      <c r="N87" s="30">
        <v>-20388.093540158821</v>
      </c>
      <c r="P87" s="78">
        <f t="shared" si="14"/>
        <v>-6796.0311800529407</v>
      </c>
      <c r="Q87" s="79">
        <f t="shared" si="12"/>
        <v>1.1029799585472308E-2</v>
      </c>
      <c r="R87" s="80">
        <f t="shared" si="13"/>
        <v>0.3719397995854723</v>
      </c>
      <c r="S87" s="81">
        <f t="shared" si="15"/>
        <v>229172.93915338628</v>
      </c>
      <c r="T87" s="81">
        <f t="shared" si="16"/>
        <v>386983.06084661372</v>
      </c>
      <c r="U87" s="76"/>
      <c r="V87" s="77"/>
      <c r="W87" s="4"/>
    </row>
    <row r="88" spans="1:23" ht="15.75" x14ac:dyDescent="0.25">
      <c r="A88" s="18">
        <v>22</v>
      </c>
      <c r="B88" s="18">
        <v>181</v>
      </c>
      <c r="C88" s="22" t="s">
        <v>95</v>
      </c>
      <c r="D88" s="20">
        <v>473196</v>
      </c>
      <c r="E88" s="20">
        <v>260258</v>
      </c>
      <c r="F88" s="21">
        <v>0.55000000000000004</v>
      </c>
      <c r="G88" s="20">
        <v>212938</v>
      </c>
      <c r="H88" s="21">
        <v>0.45</v>
      </c>
      <c r="I88" s="26">
        <v>0.45</v>
      </c>
      <c r="J88" s="21">
        <f t="shared" si="11"/>
        <v>0</v>
      </c>
      <c r="K88" s="20">
        <v>212938.2</v>
      </c>
      <c r="L88" s="20">
        <v>260257.8</v>
      </c>
      <c r="M88" s="29">
        <v>0</v>
      </c>
      <c r="N88" s="29">
        <v>0</v>
      </c>
      <c r="P88" s="78">
        <f t="shared" si="14"/>
        <v>0</v>
      </c>
      <c r="Q88" s="79">
        <f t="shared" si="12"/>
        <v>0</v>
      </c>
      <c r="R88" s="80">
        <f t="shared" si="13"/>
        <v>0.45</v>
      </c>
      <c r="S88" s="81">
        <f t="shared" si="15"/>
        <v>212938.2</v>
      </c>
      <c r="T88" s="81">
        <f t="shared" si="16"/>
        <v>260257.8</v>
      </c>
      <c r="U88" s="76"/>
      <c r="V88" s="77"/>
      <c r="W88" s="4"/>
    </row>
    <row r="89" spans="1:23" ht="15.75" x14ac:dyDescent="0.25">
      <c r="A89" s="18">
        <v>22</v>
      </c>
      <c r="B89" s="18">
        <v>183</v>
      </c>
      <c r="C89" s="22" t="s">
        <v>42</v>
      </c>
      <c r="D89" s="20">
        <v>576939</v>
      </c>
      <c r="E89" s="20">
        <v>378622</v>
      </c>
      <c r="F89" s="21">
        <v>0.65625999999999995</v>
      </c>
      <c r="G89" s="20">
        <v>198317</v>
      </c>
      <c r="H89" s="21">
        <v>0.34373999999999999</v>
      </c>
      <c r="I89" s="21">
        <v>0.23111636913638942</v>
      </c>
      <c r="J89" s="25">
        <f t="shared" si="11"/>
        <v>-0.11262363086361057</v>
      </c>
      <c r="K89" s="20">
        <v>133340.04689317939</v>
      </c>
      <c r="L89" s="20">
        <v>443598.95310682058</v>
      </c>
      <c r="M89" s="29">
        <v>-64976.953106820612</v>
      </c>
      <c r="N89" s="29">
        <v>64976.953106820583</v>
      </c>
      <c r="P89" s="78">
        <f t="shared" si="14"/>
        <v>21658.984368940193</v>
      </c>
      <c r="Q89" s="79">
        <f t="shared" si="12"/>
        <v>-3.7541210287870191E-2</v>
      </c>
      <c r="R89" s="80">
        <f t="shared" si="13"/>
        <v>0.30619878971212977</v>
      </c>
      <c r="S89" s="81">
        <f t="shared" si="15"/>
        <v>176658.02353772643</v>
      </c>
      <c r="T89" s="81">
        <f t="shared" si="16"/>
        <v>400280.97646227357</v>
      </c>
      <c r="U89" s="76"/>
      <c r="V89" s="77"/>
      <c r="W89" s="4"/>
    </row>
    <row r="90" spans="1:23" ht="15.75" x14ac:dyDescent="0.25">
      <c r="A90" s="18">
        <v>22</v>
      </c>
      <c r="B90" s="18">
        <v>595</v>
      </c>
      <c r="C90" s="22" t="s">
        <v>50</v>
      </c>
      <c r="D90" s="20">
        <v>251071</v>
      </c>
      <c r="E90" s="20">
        <v>179571</v>
      </c>
      <c r="F90" s="21">
        <v>0.71521999999999997</v>
      </c>
      <c r="G90" s="20">
        <v>71500</v>
      </c>
      <c r="H90" s="21">
        <v>0.28477999999999998</v>
      </c>
      <c r="I90" s="21">
        <v>0.19359615347272519</v>
      </c>
      <c r="J90" s="25">
        <f t="shared" si="11"/>
        <v>-9.1183846527274792E-2</v>
      </c>
      <c r="K90" s="20">
        <v>48606.379848550583</v>
      </c>
      <c r="L90" s="20">
        <v>202464.6201514494</v>
      </c>
      <c r="M90" s="29">
        <v>-22893.620151449417</v>
      </c>
      <c r="N90" s="29">
        <v>22893.620151449402</v>
      </c>
      <c r="P90" s="78">
        <f t="shared" si="14"/>
        <v>7631.2067171498011</v>
      </c>
      <c r="Q90" s="79">
        <f t="shared" si="12"/>
        <v>-3.0394615509091599E-2</v>
      </c>
      <c r="R90" s="80">
        <f t="shared" si="13"/>
        <v>0.25438538449090836</v>
      </c>
      <c r="S90" s="81">
        <f t="shared" si="15"/>
        <v>63868.792869516852</v>
      </c>
      <c r="T90" s="81">
        <f t="shared" si="16"/>
        <v>187202.20713048315</v>
      </c>
      <c r="U90" s="76"/>
      <c r="V90" s="77"/>
      <c r="W90" s="4"/>
    </row>
    <row r="91" spans="1:23" ht="15.75" x14ac:dyDescent="0.25">
      <c r="A91" s="18">
        <v>22</v>
      </c>
      <c r="B91" s="18">
        <v>670</v>
      </c>
      <c r="C91" s="22" t="s">
        <v>21</v>
      </c>
      <c r="D91" s="20">
        <v>605599</v>
      </c>
      <c r="E91" s="20">
        <v>376416</v>
      </c>
      <c r="F91" s="21">
        <v>0.62156</v>
      </c>
      <c r="G91" s="20">
        <v>229183</v>
      </c>
      <c r="H91" s="21">
        <v>0.37844</v>
      </c>
      <c r="I91" s="21">
        <v>0.1933180572883437</v>
      </c>
      <c r="J91" s="25">
        <f t="shared" si="11"/>
        <v>-0.1851219427116563</v>
      </c>
      <c r="K91" s="20">
        <v>117073.22217576366</v>
      </c>
      <c r="L91" s="20">
        <v>488525.77782423631</v>
      </c>
      <c r="M91" s="29">
        <v>-112109.77782423634</v>
      </c>
      <c r="N91" s="29">
        <v>112109.77782423631</v>
      </c>
      <c r="P91" s="78">
        <f t="shared" si="14"/>
        <v>37369.925941412104</v>
      </c>
      <c r="Q91" s="79">
        <f t="shared" si="12"/>
        <v>-6.1707314237218765E-2</v>
      </c>
      <c r="R91" s="80">
        <f t="shared" si="13"/>
        <v>0.31673268576278124</v>
      </c>
      <c r="S91" s="81">
        <f t="shared" si="15"/>
        <v>191812.99776525455</v>
      </c>
      <c r="T91" s="81">
        <f t="shared" si="16"/>
        <v>413786.00223474542</v>
      </c>
      <c r="U91" s="76"/>
      <c r="V91" s="77"/>
      <c r="W91" s="4"/>
    </row>
    <row r="92" spans="1:23" ht="15.75" x14ac:dyDescent="0.25">
      <c r="A92" s="18">
        <v>22</v>
      </c>
      <c r="B92" s="18">
        <v>730</v>
      </c>
      <c r="C92" s="22" t="s">
        <v>18</v>
      </c>
      <c r="D92" s="20">
        <v>1621306</v>
      </c>
      <c r="E92" s="20">
        <v>1011306</v>
      </c>
      <c r="F92" s="21">
        <v>0.62375999999999998</v>
      </c>
      <c r="G92" s="20">
        <v>610000</v>
      </c>
      <c r="H92" s="21">
        <v>0.37624000000000002</v>
      </c>
      <c r="I92" s="24">
        <v>0.18</v>
      </c>
      <c r="J92" s="25">
        <f t="shared" si="11"/>
        <v>-0.19624000000000003</v>
      </c>
      <c r="K92" s="20">
        <v>291835.08</v>
      </c>
      <c r="L92" s="20">
        <v>1329470.92</v>
      </c>
      <c r="M92" s="29">
        <v>-318164.92</v>
      </c>
      <c r="N92" s="29">
        <v>318164.91999999993</v>
      </c>
      <c r="P92" s="78">
        <f t="shared" si="14"/>
        <v>106054.97333333331</v>
      </c>
      <c r="Q92" s="79">
        <f t="shared" si="12"/>
        <v>-6.5413333333333337E-2</v>
      </c>
      <c r="R92" s="80">
        <f t="shared" si="13"/>
        <v>0.3108266666666667</v>
      </c>
      <c r="S92" s="81">
        <f t="shared" si="15"/>
        <v>503945.13962666673</v>
      </c>
      <c r="T92" s="81">
        <f t="shared" si="16"/>
        <v>1117360.8603733333</v>
      </c>
      <c r="U92" s="76"/>
      <c r="V92" s="77"/>
      <c r="W92" s="4"/>
    </row>
    <row r="93" spans="1:23" ht="15.75" x14ac:dyDescent="0.25">
      <c r="A93" s="18">
        <v>23</v>
      </c>
      <c r="B93" s="18">
        <v>36</v>
      </c>
      <c r="C93" s="19" t="s">
        <v>155</v>
      </c>
      <c r="D93" s="20">
        <v>411440</v>
      </c>
      <c r="E93" s="20">
        <v>300742</v>
      </c>
      <c r="F93" s="21">
        <v>0.73094999999999999</v>
      </c>
      <c r="G93" s="20">
        <v>110698</v>
      </c>
      <c r="H93" s="21">
        <v>0.26905000000000001</v>
      </c>
      <c r="I93" s="23">
        <v>0.45</v>
      </c>
      <c r="J93" s="21">
        <f t="shared" si="11"/>
        <v>0.18095</v>
      </c>
      <c r="K93" s="20">
        <v>185148</v>
      </c>
      <c r="L93" s="20">
        <v>226292</v>
      </c>
      <c r="M93" s="29">
        <v>74450</v>
      </c>
      <c r="N93" s="30">
        <v>-74450</v>
      </c>
      <c r="P93" s="78">
        <f t="shared" si="14"/>
        <v>-24816.666666666668</v>
      </c>
      <c r="Q93" s="79">
        <f t="shared" si="12"/>
        <v>6.0316666666666664E-2</v>
      </c>
      <c r="R93" s="80">
        <f t="shared" si="13"/>
        <v>0.3293666666666667</v>
      </c>
      <c r="S93" s="81">
        <f t="shared" si="15"/>
        <v>135514.62133333334</v>
      </c>
      <c r="T93" s="81">
        <f t="shared" si="16"/>
        <v>275925.37866666669</v>
      </c>
      <c r="U93" s="76"/>
      <c r="V93" s="77"/>
      <c r="W93" s="4"/>
    </row>
    <row r="94" spans="1:23" ht="15.75" x14ac:dyDescent="0.25">
      <c r="A94" s="18">
        <v>23</v>
      </c>
      <c r="B94" s="18">
        <v>75</v>
      </c>
      <c r="C94" s="19" t="s">
        <v>100</v>
      </c>
      <c r="D94" s="20">
        <v>609395</v>
      </c>
      <c r="E94" s="20">
        <v>335417</v>
      </c>
      <c r="F94" s="21">
        <v>0.55040999999999995</v>
      </c>
      <c r="G94" s="20">
        <v>273978</v>
      </c>
      <c r="H94" s="21">
        <v>0.44958999999999999</v>
      </c>
      <c r="I94" s="23">
        <v>0.45</v>
      </c>
      <c r="J94" s="21">
        <f t="shared" si="11"/>
        <v>4.1000000000002146E-4</v>
      </c>
      <c r="K94" s="20">
        <v>274227.75</v>
      </c>
      <c r="L94" s="20">
        <v>335167.25</v>
      </c>
      <c r="M94" s="29">
        <v>249.75</v>
      </c>
      <c r="N94" s="30">
        <v>-249.75</v>
      </c>
      <c r="P94" s="78">
        <f t="shared" si="14"/>
        <v>-83.25</v>
      </c>
      <c r="Q94" s="79">
        <f t="shared" si="12"/>
        <v>1.3666666666667382E-4</v>
      </c>
      <c r="R94" s="80">
        <f t="shared" si="13"/>
        <v>0.44972666666666666</v>
      </c>
      <c r="S94" s="81">
        <f t="shared" si="15"/>
        <v>274061.18203333335</v>
      </c>
      <c r="T94" s="81">
        <f t="shared" si="16"/>
        <v>335333.81796666665</v>
      </c>
      <c r="U94" s="76"/>
      <c r="V94" s="77"/>
      <c r="W94" s="4"/>
    </row>
    <row r="95" spans="1:23" ht="15.75" x14ac:dyDescent="0.25">
      <c r="A95" s="18">
        <v>23</v>
      </c>
      <c r="B95" s="18">
        <v>85</v>
      </c>
      <c r="C95" s="19" t="s">
        <v>86</v>
      </c>
      <c r="D95" s="20">
        <v>1452231</v>
      </c>
      <c r="E95" s="20">
        <v>798727</v>
      </c>
      <c r="F95" s="21">
        <v>0.55000000000000004</v>
      </c>
      <c r="G95" s="20">
        <v>653504</v>
      </c>
      <c r="H95" s="21">
        <v>0.45</v>
      </c>
      <c r="I95" s="26">
        <v>0.45</v>
      </c>
      <c r="J95" s="21">
        <f t="shared" si="11"/>
        <v>0</v>
      </c>
      <c r="K95" s="20">
        <v>653503.95000000007</v>
      </c>
      <c r="L95" s="20">
        <v>798727.04999999993</v>
      </c>
      <c r="M95" s="29">
        <v>0</v>
      </c>
      <c r="N95" s="29">
        <v>0</v>
      </c>
      <c r="P95" s="78">
        <f t="shared" si="14"/>
        <v>0</v>
      </c>
      <c r="Q95" s="79">
        <f t="shared" si="12"/>
        <v>0</v>
      </c>
      <c r="R95" s="80">
        <f t="shared" si="13"/>
        <v>0.45</v>
      </c>
      <c r="S95" s="81">
        <f t="shared" si="15"/>
        <v>653503.95000000007</v>
      </c>
      <c r="T95" s="81">
        <f t="shared" si="16"/>
        <v>798727.04999999993</v>
      </c>
      <c r="U95" s="76"/>
      <c r="V95" s="77"/>
      <c r="W95" s="4"/>
    </row>
    <row r="96" spans="1:23" ht="15.75" x14ac:dyDescent="0.25">
      <c r="A96" s="18">
        <v>23</v>
      </c>
      <c r="B96" s="18">
        <v>127</v>
      </c>
      <c r="C96" s="19" t="s">
        <v>145</v>
      </c>
      <c r="D96" s="20">
        <v>674821</v>
      </c>
      <c r="E96" s="20">
        <v>430509</v>
      </c>
      <c r="F96" s="21">
        <v>0.63795999999999997</v>
      </c>
      <c r="G96" s="20">
        <v>244312</v>
      </c>
      <c r="H96" s="21">
        <v>0.36203999999999997</v>
      </c>
      <c r="I96" s="23">
        <v>0.45</v>
      </c>
      <c r="J96" s="21">
        <f t="shared" si="11"/>
        <v>8.7960000000000038E-2</v>
      </c>
      <c r="K96" s="20">
        <v>303669.45</v>
      </c>
      <c r="L96" s="20">
        <v>371151.55</v>
      </c>
      <c r="M96" s="29">
        <v>59357.450000000012</v>
      </c>
      <c r="N96" s="30">
        <v>-59357.450000000012</v>
      </c>
      <c r="P96" s="78">
        <f t="shared" si="14"/>
        <v>-19785.816666666669</v>
      </c>
      <c r="Q96" s="79">
        <f t="shared" si="12"/>
        <v>2.9320000000000013E-2</v>
      </c>
      <c r="R96" s="80">
        <f t="shared" si="13"/>
        <v>0.39135999999999999</v>
      </c>
      <c r="S96" s="81">
        <f t="shared" si="15"/>
        <v>264097.94656000001</v>
      </c>
      <c r="T96" s="81">
        <f t="shared" si="16"/>
        <v>410723.05343999999</v>
      </c>
      <c r="U96" s="76"/>
      <c r="V96" s="77"/>
      <c r="W96" s="4"/>
    </row>
    <row r="97" spans="1:23" ht="15.75" x14ac:dyDescent="0.25">
      <c r="A97" s="18">
        <v>24</v>
      </c>
      <c r="B97" s="18">
        <v>87</v>
      </c>
      <c r="C97" s="22" t="s">
        <v>87</v>
      </c>
      <c r="D97" s="20">
        <v>5227778</v>
      </c>
      <c r="E97" s="20">
        <v>2875278</v>
      </c>
      <c r="F97" s="21">
        <v>0.55000000000000004</v>
      </c>
      <c r="G97" s="20">
        <v>2352500</v>
      </c>
      <c r="H97" s="21">
        <v>0.45</v>
      </c>
      <c r="I97" s="26">
        <v>0.45</v>
      </c>
      <c r="J97" s="21">
        <f t="shared" si="11"/>
        <v>0</v>
      </c>
      <c r="K97" s="20">
        <v>2352500.1</v>
      </c>
      <c r="L97" s="20">
        <v>2875277.9</v>
      </c>
      <c r="M97" s="29">
        <v>0</v>
      </c>
      <c r="N97" s="29">
        <v>0</v>
      </c>
      <c r="P97" s="78">
        <f t="shared" si="14"/>
        <v>0</v>
      </c>
      <c r="Q97" s="79">
        <f t="shared" si="12"/>
        <v>0</v>
      </c>
      <c r="R97" s="80">
        <f t="shared" si="13"/>
        <v>0.45</v>
      </c>
      <c r="S97" s="81">
        <f t="shared" si="15"/>
        <v>2352500.1</v>
      </c>
      <c r="T97" s="81">
        <f t="shared" si="16"/>
        <v>2875277.9</v>
      </c>
      <c r="U97" s="76"/>
      <c r="V97" s="77"/>
      <c r="W97" s="4"/>
    </row>
    <row r="98" spans="1:23" ht="15.75" x14ac:dyDescent="0.25">
      <c r="A98" s="18">
        <v>25</v>
      </c>
      <c r="B98" s="18">
        <v>7</v>
      </c>
      <c r="C98" s="22" t="s">
        <v>149</v>
      </c>
      <c r="D98" s="20">
        <v>477351</v>
      </c>
      <c r="E98" s="20">
        <v>335296</v>
      </c>
      <c r="F98" s="21">
        <v>0.70240999999999998</v>
      </c>
      <c r="G98" s="20">
        <v>142055</v>
      </c>
      <c r="H98" s="21">
        <v>0.29759000000000002</v>
      </c>
      <c r="I98" s="21">
        <v>0.40203329808566618</v>
      </c>
      <c r="J98" s="21">
        <f t="shared" si="11"/>
        <v>0.10444329808566616</v>
      </c>
      <c r="K98" s="20">
        <v>191910.99687449084</v>
      </c>
      <c r="L98" s="20">
        <v>285440.00312550913</v>
      </c>
      <c r="M98" s="29">
        <v>49855.99687449084</v>
      </c>
      <c r="N98" s="30">
        <v>-49855.996874490869</v>
      </c>
      <c r="P98" s="78">
        <f t="shared" si="14"/>
        <v>-16618.66562483029</v>
      </c>
      <c r="Q98" s="79">
        <f t="shared" si="12"/>
        <v>3.4814432695222053E-2</v>
      </c>
      <c r="R98" s="80">
        <f t="shared" si="13"/>
        <v>0.33240443269522207</v>
      </c>
      <c r="S98" s="81">
        <f t="shared" si="15"/>
        <v>158673.58835149696</v>
      </c>
      <c r="T98" s="81">
        <f t="shared" si="16"/>
        <v>318677.41164850304</v>
      </c>
      <c r="U98" s="76"/>
      <c r="V98" s="77"/>
      <c r="W98" s="4"/>
    </row>
    <row r="99" spans="1:23" ht="15.75" x14ac:dyDescent="0.25">
      <c r="A99" s="18">
        <v>25</v>
      </c>
      <c r="B99" s="18">
        <v>29</v>
      </c>
      <c r="C99" s="19" t="s">
        <v>71</v>
      </c>
      <c r="D99" s="20">
        <v>412002</v>
      </c>
      <c r="E99" s="20">
        <v>284067</v>
      </c>
      <c r="F99" s="21">
        <v>0.68947999999999998</v>
      </c>
      <c r="G99" s="20">
        <v>127935</v>
      </c>
      <c r="H99" s="21">
        <v>0.31052000000000002</v>
      </c>
      <c r="I99" s="21">
        <v>0.27215968796480228</v>
      </c>
      <c r="J99" s="25">
        <f t="shared" ref="J99:J130" si="17">I99-H99</f>
        <v>-3.8360312035197741E-2</v>
      </c>
      <c r="K99" s="20">
        <v>112130.33576087447</v>
      </c>
      <c r="L99" s="20">
        <v>299871.66423912556</v>
      </c>
      <c r="M99" s="29">
        <v>-15804.66423912553</v>
      </c>
      <c r="N99" s="29">
        <v>15804.664239125559</v>
      </c>
      <c r="P99" s="78">
        <f t="shared" si="14"/>
        <v>5268.2214130418533</v>
      </c>
      <c r="Q99" s="79">
        <f t="shared" ref="Q99:Q134" si="18">J99/3</f>
        <v>-1.2786770678399248E-2</v>
      </c>
      <c r="R99" s="80">
        <f t="shared" ref="R99:R130" si="19">H99+Q99</f>
        <v>0.29773322932160079</v>
      </c>
      <c r="S99" s="81">
        <f t="shared" si="15"/>
        <v>122666.68594695817</v>
      </c>
      <c r="T99" s="81">
        <f t="shared" si="16"/>
        <v>289335.31405304186</v>
      </c>
      <c r="U99" s="76"/>
      <c r="V99" s="77"/>
      <c r="W99" s="4"/>
    </row>
    <row r="100" spans="1:23" ht="15.75" x14ac:dyDescent="0.25">
      <c r="A100" s="18">
        <v>25</v>
      </c>
      <c r="B100" s="18">
        <v>37</v>
      </c>
      <c r="C100" s="19" t="s">
        <v>63</v>
      </c>
      <c r="D100" s="20">
        <v>428450</v>
      </c>
      <c r="E100" s="20">
        <v>303724</v>
      </c>
      <c r="F100" s="21">
        <v>0.70889000000000002</v>
      </c>
      <c r="G100" s="20">
        <v>124726</v>
      </c>
      <c r="H100" s="21">
        <v>0.29110999999999998</v>
      </c>
      <c r="I100" s="21">
        <v>0.23504188894017342</v>
      </c>
      <c r="J100" s="25">
        <f t="shared" si="17"/>
        <v>-5.6068111059826564E-2</v>
      </c>
      <c r="K100" s="20">
        <v>100703.6973164173</v>
      </c>
      <c r="L100" s="20">
        <v>327746.3026835827</v>
      </c>
      <c r="M100" s="29">
        <v>-24022.302683582704</v>
      </c>
      <c r="N100" s="29">
        <v>24022.302683582704</v>
      </c>
      <c r="P100" s="78">
        <f t="shared" si="14"/>
        <v>8007.434227860901</v>
      </c>
      <c r="Q100" s="79">
        <f t="shared" si="18"/>
        <v>-1.868937035327552E-2</v>
      </c>
      <c r="R100" s="80">
        <f t="shared" si="19"/>
        <v>0.27242062964672448</v>
      </c>
      <c r="S100" s="81">
        <f t="shared" si="15"/>
        <v>116718.6187721391</v>
      </c>
      <c r="T100" s="81">
        <f t="shared" si="16"/>
        <v>311731.38122786093</v>
      </c>
      <c r="U100" s="76"/>
      <c r="V100" s="77"/>
      <c r="W100" s="4"/>
    </row>
    <row r="101" spans="1:23" ht="15.75" x14ac:dyDescent="0.25">
      <c r="A101" s="18">
        <v>25</v>
      </c>
      <c r="B101" s="18">
        <v>49</v>
      </c>
      <c r="C101" s="19" t="s">
        <v>114</v>
      </c>
      <c r="D101" s="20">
        <v>398388</v>
      </c>
      <c r="E101" s="20">
        <v>295835</v>
      </c>
      <c r="F101" s="21">
        <v>0.74258000000000002</v>
      </c>
      <c r="G101" s="20">
        <v>102553</v>
      </c>
      <c r="H101" s="21">
        <v>0.25741999999999998</v>
      </c>
      <c r="I101" s="21">
        <v>0.27544057321533211</v>
      </c>
      <c r="J101" s="21">
        <f t="shared" si="17"/>
        <v>1.8020573215332125E-2</v>
      </c>
      <c r="K101" s="20">
        <v>109732.21908210973</v>
      </c>
      <c r="L101" s="20">
        <v>288655.78091789025</v>
      </c>
      <c r="M101" s="29">
        <v>7179.219082109732</v>
      </c>
      <c r="N101" s="30">
        <v>-7179.2190821097465</v>
      </c>
      <c r="P101" s="78">
        <f t="shared" si="14"/>
        <v>-2393.0730273699155</v>
      </c>
      <c r="Q101" s="79">
        <f t="shared" si="18"/>
        <v>6.006857738444042E-3</v>
      </c>
      <c r="R101" s="80">
        <f t="shared" si="19"/>
        <v>0.26342685773844404</v>
      </c>
      <c r="S101" s="81">
        <f t="shared" si="15"/>
        <v>104946.09900070325</v>
      </c>
      <c r="T101" s="81">
        <f t="shared" si="16"/>
        <v>293441.90099929675</v>
      </c>
      <c r="U101" s="76"/>
      <c r="V101" s="77"/>
      <c r="W101" s="4"/>
    </row>
    <row r="102" spans="1:23" ht="15.75" x14ac:dyDescent="0.25">
      <c r="A102" s="18">
        <v>25</v>
      </c>
      <c r="B102" s="18">
        <v>111</v>
      </c>
      <c r="C102" s="19" t="s">
        <v>61</v>
      </c>
      <c r="D102" s="20">
        <v>411815</v>
      </c>
      <c r="E102" s="20">
        <v>301815</v>
      </c>
      <c r="F102" s="21">
        <v>0.73289000000000004</v>
      </c>
      <c r="G102" s="20">
        <v>110000</v>
      </c>
      <c r="H102" s="21">
        <v>0.26711000000000001</v>
      </c>
      <c r="I102" s="21">
        <v>0.1922517172278661</v>
      </c>
      <c r="J102" s="25">
        <f t="shared" si="17"/>
        <v>-7.4858282772133911E-2</v>
      </c>
      <c r="K102" s="20">
        <v>79172.14093019368</v>
      </c>
      <c r="L102" s="20">
        <v>332642.85906980629</v>
      </c>
      <c r="M102" s="29">
        <v>-30827.85906980632</v>
      </c>
      <c r="N102" s="29">
        <v>30827.859069806291</v>
      </c>
      <c r="P102" s="78">
        <f t="shared" si="14"/>
        <v>10275.953023268763</v>
      </c>
      <c r="Q102" s="79">
        <f t="shared" si="18"/>
        <v>-2.4952760924044637E-2</v>
      </c>
      <c r="R102" s="80">
        <f t="shared" si="19"/>
        <v>0.24215723907595538</v>
      </c>
      <c r="S102" s="81">
        <f t="shared" ref="S102:S133" si="20">D102*R102</f>
        <v>99723.983410064568</v>
      </c>
      <c r="T102" s="81">
        <f t="shared" ref="T102:T133" si="21">D102-S102</f>
        <v>312091.0165899354</v>
      </c>
      <c r="U102" s="76"/>
      <c r="V102" s="77"/>
      <c r="W102" s="4"/>
    </row>
    <row r="103" spans="1:23" ht="15.75" x14ac:dyDescent="0.25">
      <c r="A103" s="18">
        <v>25</v>
      </c>
      <c r="B103" s="18">
        <v>135</v>
      </c>
      <c r="C103" s="19" t="s">
        <v>49</v>
      </c>
      <c r="D103" s="20">
        <v>365205</v>
      </c>
      <c r="E103" s="20">
        <v>260205</v>
      </c>
      <c r="F103" s="21">
        <v>0.71248999999999996</v>
      </c>
      <c r="G103" s="20">
        <v>105000</v>
      </c>
      <c r="H103" s="21">
        <v>0.28750999999999999</v>
      </c>
      <c r="I103" s="21">
        <v>0.19606836748806841</v>
      </c>
      <c r="J103" s="25">
        <f t="shared" si="17"/>
        <v>-9.1441632511931575E-2</v>
      </c>
      <c r="K103" s="20">
        <v>71605.148148480032</v>
      </c>
      <c r="L103" s="20">
        <v>293599.85185151995</v>
      </c>
      <c r="M103" s="29">
        <v>-33394.851851519968</v>
      </c>
      <c r="N103" s="29">
        <v>33394.851851519954</v>
      </c>
      <c r="P103" s="78">
        <f t="shared" si="14"/>
        <v>11131.617283839985</v>
      </c>
      <c r="Q103" s="79">
        <f t="shared" si="18"/>
        <v>-3.0480544170643858E-2</v>
      </c>
      <c r="R103" s="80">
        <f t="shared" si="19"/>
        <v>0.2570294558293561</v>
      </c>
      <c r="S103" s="81">
        <f t="shared" si="20"/>
        <v>93868.442416159989</v>
      </c>
      <c r="T103" s="81">
        <f t="shared" si="21"/>
        <v>271336.55758383998</v>
      </c>
      <c r="U103" s="76"/>
      <c r="V103" s="77"/>
      <c r="W103" s="4"/>
    </row>
    <row r="104" spans="1:23" ht="15.75" x14ac:dyDescent="0.25">
      <c r="A104" s="18">
        <v>25</v>
      </c>
      <c r="B104" s="18">
        <v>147</v>
      </c>
      <c r="C104" s="19" t="s">
        <v>48</v>
      </c>
      <c r="D104" s="20">
        <v>588702</v>
      </c>
      <c r="E104" s="20">
        <v>407276</v>
      </c>
      <c r="F104" s="21">
        <v>0.69181999999999999</v>
      </c>
      <c r="G104" s="20">
        <v>181426</v>
      </c>
      <c r="H104" s="21">
        <v>0.30818000000000001</v>
      </c>
      <c r="I104" s="21">
        <v>0.21671053169893334</v>
      </c>
      <c r="J104" s="25">
        <f t="shared" si="17"/>
        <v>-9.146946830106667E-2</v>
      </c>
      <c r="K104" s="20">
        <v>127577.92343222545</v>
      </c>
      <c r="L104" s="20">
        <v>461124.07656777452</v>
      </c>
      <c r="M104" s="29">
        <v>-53848.076567774551</v>
      </c>
      <c r="N104" s="29">
        <v>53848.076567774522</v>
      </c>
      <c r="P104" s="78">
        <f t="shared" si="14"/>
        <v>17949.358855924842</v>
      </c>
      <c r="Q104" s="79">
        <f t="shared" si="18"/>
        <v>-3.0489822767022223E-2</v>
      </c>
      <c r="R104" s="80">
        <f t="shared" si="19"/>
        <v>0.27769017723297779</v>
      </c>
      <c r="S104" s="81">
        <f t="shared" si="20"/>
        <v>163476.76271740848</v>
      </c>
      <c r="T104" s="81">
        <f t="shared" si="21"/>
        <v>425225.23728259152</v>
      </c>
      <c r="U104" s="76"/>
      <c r="V104" s="77"/>
      <c r="W104" s="4"/>
    </row>
    <row r="105" spans="1:23" ht="15.75" x14ac:dyDescent="0.25">
      <c r="A105" s="18">
        <v>26</v>
      </c>
      <c r="B105" s="18">
        <v>760</v>
      </c>
      <c r="C105" s="19" t="s">
        <v>58</v>
      </c>
      <c r="D105" s="20">
        <v>7532761</v>
      </c>
      <c r="E105" s="20">
        <v>4398379</v>
      </c>
      <c r="F105" s="21">
        <v>0.58389999999999997</v>
      </c>
      <c r="G105" s="20">
        <v>3134382</v>
      </c>
      <c r="H105" s="21">
        <v>0.41610000000000003</v>
      </c>
      <c r="I105" s="21">
        <v>0.33595651995991205</v>
      </c>
      <c r="J105" s="25">
        <f t="shared" si="17"/>
        <v>-8.0143480040087978E-2</v>
      </c>
      <c r="K105" s="20">
        <v>2530680.1712497468</v>
      </c>
      <c r="L105" s="20">
        <v>5002080.8287502527</v>
      </c>
      <c r="M105" s="29">
        <v>-603701.82875025319</v>
      </c>
      <c r="N105" s="29">
        <v>603701.82875025272</v>
      </c>
      <c r="P105" s="78">
        <f t="shared" si="14"/>
        <v>201233.94291675091</v>
      </c>
      <c r="Q105" s="79">
        <f t="shared" si="18"/>
        <v>-2.6714493346695994E-2</v>
      </c>
      <c r="R105" s="80">
        <f t="shared" si="19"/>
        <v>0.38938550665330401</v>
      </c>
      <c r="S105" s="81">
        <f t="shared" si="20"/>
        <v>2933147.9584832489</v>
      </c>
      <c r="T105" s="81">
        <f t="shared" si="21"/>
        <v>4599613.0415167511</v>
      </c>
      <c r="U105" s="76"/>
      <c r="V105" s="77"/>
      <c r="W105" s="4"/>
    </row>
    <row r="106" spans="1:23" ht="15.75" x14ac:dyDescent="0.25">
      <c r="A106" s="18">
        <v>27</v>
      </c>
      <c r="B106" s="18">
        <v>25</v>
      </c>
      <c r="C106" s="19" t="s">
        <v>103</v>
      </c>
      <c r="D106" s="20">
        <v>345538</v>
      </c>
      <c r="E106" s="20">
        <v>240560</v>
      </c>
      <c r="F106" s="21">
        <v>0.69618999999999998</v>
      </c>
      <c r="G106" s="20">
        <v>104978</v>
      </c>
      <c r="H106" s="21">
        <v>0.30381000000000002</v>
      </c>
      <c r="I106" s="21">
        <v>0.30981550902421029</v>
      </c>
      <c r="J106" s="21">
        <f t="shared" si="17"/>
        <v>6.0055090242102649E-3</v>
      </c>
      <c r="K106" s="20">
        <v>107053.03135720757</v>
      </c>
      <c r="L106" s="20">
        <v>238484.96864279243</v>
      </c>
      <c r="M106" s="29">
        <v>2075.0313572075684</v>
      </c>
      <c r="N106" s="30">
        <v>-2075.0313572075684</v>
      </c>
      <c r="P106" s="78">
        <f t="shared" si="14"/>
        <v>-691.67711906918942</v>
      </c>
      <c r="Q106" s="79">
        <f t="shared" si="18"/>
        <v>2.0018363414034215E-3</v>
      </c>
      <c r="R106" s="80">
        <f t="shared" si="19"/>
        <v>0.30581183634140346</v>
      </c>
      <c r="S106" s="81">
        <f t="shared" si="20"/>
        <v>105669.61030573587</v>
      </c>
      <c r="T106" s="81">
        <f t="shared" si="21"/>
        <v>239868.38969426413</v>
      </c>
      <c r="U106" s="76"/>
      <c r="V106" s="77"/>
      <c r="W106" s="4"/>
    </row>
    <row r="107" spans="1:23" ht="15.75" x14ac:dyDescent="0.25">
      <c r="A107" s="18">
        <v>27</v>
      </c>
      <c r="B107" s="18">
        <v>83</v>
      </c>
      <c r="C107" s="19" t="s">
        <v>46</v>
      </c>
      <c r="D107" s="20">
        <v>661111</v>
      </c>
      <c r="E107" s="20">
        <v>411912</v>
      </c>
      <c r="F107" s="21">
        <v>0.62305999999999995</v>
      </c>
      <c r="G107" s="20">
        <v>249199</v>
      </c>
      <c r="H107" s="21">
        <v>0.37694</v>
      </c>
      <c r="I107" s="21">
        <v>0.27431431318679417</v>
      </c>
      <c r="J107" s="25">
        <f t="shared" si="17"/>
        <v>-0.10262568681320583</v>
      </c>
      <c r="K107" s="20">
        <v>181352.20990523469</v>
      </c>
      <c r="L107" s="20">
        <v>479758.79009476531</v>
      </c>
      <c r="M107" s="29">
        <v>-67846.790094765311</v>
      </c>
      <c r="N107" s="29">
        <v>67846.790094765311</v>
      </c>
      <c r="P107" s="78">
        <f t="shared" si="14"/>
        <v>22615.596698255104</v>
      </c>
      <c r="Q107" s="79">
        <f t="shared" si="18"/>
        <v>-3.420856227106861E-2</v>
      </c>
      <c r="R107" s="80">
        <f t="shared" si="19"/>
        <v>0.34273143772893139</v>
      </c>
      <c r="S107" s="81">
        <f t="shared" si="20"/>
        <v>226583.52352841155</v>
      </c>
      <c r="T107" s="81">
        <f t="shared" si="21"/>
        <v>434527.47647158848</v>
      </c>
      <c r="U107" s="76"/>
      <c r="V107" s="77"/>
      <c r="W107" s="4"/>
    </row>
    <row r="108" spans="1:23" ht="15.75" x14ac:dyDescent="0.25">
      <c r="A108" s="18">
        <v>27</v>
      </c>
      <c r="B108" s="18">
        <v>117</v>
      </c>
      <c r="C108" s="19" t="s">
        <v>67</v>
      </c>
      <c r="D108" s="20">
        <v>566932</v>
      </c>
      <c r="E108" s="20">
        <v>349423</v>
      </c>
      <c r="F108" s="21">
        <v>0.61634</v>
      </c>
      <c r="G108" s="20">
        <v>217509</v>
      </c>
      <c r="H108" s="21">
        <v>0.38366</v>
      </c>
      <c r="I108" s="21">
        <v>0.33361901306755987</v>
      </c>
      <c r="J108" s="25">
        <f t="shared" si="17"/>
        <v>-5.0040986932440135E-2</v>
      </c>
      <c r="K108" s="20">
        <v>189139.29431641786</v>
      </c>
      <c r="L108" s="20">
        <v>377792.70568358211</v>
      </c>
      <c r="M108" s="29">
        <v>-28369.705683582142</v>
      </c>
      <c r="N108" s="29">
        <v>28369.705683582113</v>
      </c>
      <c r="P108" s="78">
        <f t="shared" si="14"/>
        <v>9456.5685611940371</v>
      </c>
      <c r="Q108" s="79">
        <f t="shared" si="18"/>
        <v>-1.6680328977480046E-2</v>
      </c>
      <c r="R108" s="80">
        <f t="shared" si="19"/>
        <v>0.36697967102251994</v>
      </c>
      <c r="S108" s="81">
        <f t="shared" si="20"/>
        <v>208052.51885213927</v>
      </c>
      <c r="T108" s="81">
        <f t="shared" si="21"/>
        <v>358879.48114786076</v>
      </c>
      <c r="U108" s="76"/>
      <c r="V108" s="77"/>
      <c r="W108" s="4"/>
    </row>
    <row r="109" spans="1:23" ht="15.75" x14ac:dyDescent="0.25">
      <c r="A109" s="18">
        <v>28</v>
      </c>
      <c r="B109" s="18">
        <v>550</v>
      </c>
      <c r="C109" s="19" t="s">
        <v>105</v>
      </c>
      <c r="D109" s="20">
        <v>4086754</v>
      </c>
      <c r="E109" s="20">
        <v>2279755</v>
      </c>
      <c r="F109" s="21">
        <v>0.55784</v>
      </c>
      <c r="G109" s="20">
        <v>1806999</v>
      </c>
      <c r="H109" s="21">
        <v>0.44216</v>
      </c>
      <c r="I109" s="23">
        <v>0.45</v>
      </c>
      <c r="J109" s="21">
        <f t="shared" si="17"/>
        <v>7.8400000000000136E-3</v>
      </c>
      <c r="K109" s="20">
        <v>1839039.3</v>
      </c>
      <c r="L109" s="20">
        <v>2247714.7000000002</v>
      </c>
      <c r="M109" s="29">
        <v>32040.300000000047</v>
      </c>
      <c r="N109" s="30">
        <v>-32040.299999999814</v>
      </c>
      <c r="P109" s="78">
        <f t="shared" si="14"/>
        <v>-10680.099999999939</v>
      </c>
      <c r="Q109" s="79">
        <f t="shared" si="18"/>
        <v>2.6133333333333377E-3</v>
      </c>
      <c r="R109" s="80">
        <f t="shared" si="19"/>
        <v>0.44477333333333335</v>
      </c>
      <c r="S109" s="81">
        <f t="shared" si="20"/>
        <v>1817679.1990933334</v>
      </c>
      <c r="T109" s="81">
        <f t="shared" si="21"/>
        <v>2269074.8009066666</v>
      </c>
      <c r="U109" s="76"/>
      <c r="V109" s="77"/>
      <c r="W109" s="4"/>
    </row>
    <row r="110" spans="1:23" ht="15.75" x14ac:dyDescent="0.25">
      <c r="A110" s="18">
        <v>29</v>
      </c>
      <c r="B110" s="18">
        <v>1</v>
      </c>
      <c r="C110" s="19" t="s">
        <v>70</v>
      </c>
      <c r="D110" s="20">
        <v>1777564</v>
      </c>
      <c r="E110" s="20">
        <v>1109769</v>
      </c>
      <c r="F110" s="21">
        <v>0.62431999999999999</v>
      </c>
      <c r="G110" s="20">
        <v>667795</v>
      </c>
      <c r="H110" s="21">
        <v>0.37568000000000001</v>
      </c>
      <c r="I110" s="21">
        <v>0.33210574452035635</v>
      </c>
      <c r="J110" s="25">
        <f t="shared" si="17"/>
        <v>-4.3574255479643664E-2</v>
      </c>
      <c r="K110" s="20">
        <v>590339.2156525827</v>
      </c>
      <c r="L110" s="20">
        <v>1187224.7843474173</v>
      </c>
      <c r="M110" s="29">
        <v>-77455.784347417299</v>
      </c>
      <c r="N110" s="29">
        <v>77455.784347417299</v>
      </c>
      <c r="P110" s="78">
        <f t="shared" si="14"/>
        <v>25818.594782472432</v>
      </c>
      <c r="Q110" s="79">
        <f t="shared" si="18"/>
        <v>-1.4524751826547888E-2</v>
      </c>
      <c r="R110" s="80">
        <f t="shared" si="19"/>
        <v>0.36115524817345213</v>
      </c>
      <c r="S110" s="81">
        <f t="shared" si="20"/>
        <v>641976.56756419421</v>
      </c>
      <c r="T110" s="81">
        <f t="shared" si="21"/>
        <v>1135587.4324358059</v>
      </c>
      <c r="U110" s="76"/>
      <c r="V110" s="77"/>
      <c r="W110" s="4"/>
    </row>
    <row r="111" spans="1:23" ht="15.75" x14ac:dyDescent="0.25">
      <c r="A111" s="18">
        <v>29</v>
      </c>
      <c r="B111" s="18">
        <v>131</v>
      </c>
      <c r="C111" s="19" t="s">
        <v>147</v>
      </c>
      <c r="D111" s="20">
        <v>1510608</v>
      </c>
      <c r="E111" s="20">
        <v>1093937</v>
      </c>
      <c r="F111" s="21">
        <v>0.72416999999999998</v>
      </c>
      <c r="G111" s="20">
        <v>416671</v>
      </c>
      <c r="H111" s="21">
        <v>0.27583000000000002</v>
      </c>
      <c r="I111" s="21">
        <v>0.37041686944132246</v>
      </c>
      <c r="J111" s="21">
        <f t="shared" si="17"/>
        <v>9.4586869441322441E-2</v>
      </c>
      <c r="K111" s="20">
        <v>559554.68631301727</v>
      </c>
      <c r="L111" s="20">
        <v>951053.31368698273</v>
      </c>
      <c r="M111" s="29">
        <v>142883.68631301727</v>
      </c>
      <c r="N111" s="30">
        <v>-142883.68631301727</v>
      </c>
      <c r="P111" s="78">
        <f t="shared" si="14"/>
        <v>-47627.895437672421</v>
      </c>
      <c r="Q111" s="79">
        <f t="shared" si="18"/>
        <v>3.1528956480440816E-2</v>
      </c>
      <c r="R111" s="80">
        <f t="shared" si="19"/>
        <v>0.30735895648044081</v>
      </c>
      <c r="S111" s="81">
        <f t="shared" si="20"/>
        <v>464298.89853100572</v>
      </c>
      <c r="T111" s="81">
        <f t="shared" si="21"/>
        <v>1046309.1014689943</v>
      </c>
      <c r="U111" s="76"/>
      <c r="V111" s="77"/>
      <c r="W111" s="4"/>
    </row>
    <row r="112" spans="1:23" ht="15.75" x14ac:dyDescent="0.25">
      <c r="A112" s="18">
        <v>30</v>
      </c>
      <c r="B112" s="18">
        <v>650</v>
      </c>
      <c r="C112" s="22" t="s">
        <v>34</v>
      </c>
      <c r="D112" s="20">
        <v>3120935</v>
      </c>
      <c r="E112" s="20">
        <v>1820972</v>
      </c>
      <c r="F112" s="21">
        <v>0.58347000000000004</v>
      </c>
      <c r="G112" s="20">
        <v>1299963</v>
      </c>
      <c r="H112" s="21">
        <v>0.41653000000000001</v>
      </c>
      <c r="I112" s="21">
        <v>0.28694866645297895</v>
      </c>
      <c r="J112" s="25">
        <f t="shared" si="17"/>
        <v>-0.12958133354702106</v>
      </c>
      <c r="K112" s="20">
        <v>895548.13633642788</v>
      </c>
      <c r="L112" s="20">
        <v>2225386.8636635719</v>
      </c>
      <c r="M112" s="29">
        <v>-404414.86366357212</v>
      </c>
      <c r="N112" s="29">
        <v>404414.86366357189</v>
      </c>
      <c r="P112" s="78">
        <f t="shared" si="14"/>
        <v>134804.95455452395</v>
      </c>
      <c r="Q112" s="79">
        <f t="shared" si="18"/>
        <v>-4.319377784900702E-2</v>
      </c>
      <c r="R112" s="80">
        <f t="shared" si="19"/>
        <v>0.37333622215099299</v>
      </c>
      <c r="S112" s="81">
        <f t="shared" si="20"/>
        <v>1165158.0824788094</v>
      </c>
      <c r="T112" s="81">
        <f t="shared" si="21"/>
        <v>1955776.9175211906</v>
      </c>
      <c r="U112" s="76"/>
      <c r="V112" s="77"/>
      <c r="W112" s="4"/>
    </row>
    <row r="113" spans="1:23" ht="15.75" x14ac:dyDescent="0.25">
      <c r="A113" s="18">
        <v>32</v>
      </c>
      <c r="B113" s="18">
        <v>710</v>
      </c>
      <c r="C113" s="22" t="s">
        <v>36</v>
      </c>
      <c r="D113" s="20">
        <v>7378257</v>
      </c>
      <c r="E113" s="20">
        <v>4582119</v>
      </c>
      <c r="F113" s="21">
        <v>0.62102999999999997</v>
      </c>
      <c r="G113" s="20">
        <v>2796138</v>
      </c>
      <c r="H113" s="21">
        <v>0.37896999999999997</v>
      </c>
      <c r="I113" s="21">
        <v>0.2505269125389506</v>
      </c>
      <c r="J113" s="25">
        <f t="shared" si="17"/>
        <v>-0.12844308746104938</v>
      </c>
      <c r="K113" s="20">
        <v>1848451.9461288999</v>
      </c>
      <c r="L113" s="20">
        <v>5529805.0538710998</v>
      </c>
      <c r="M113" s="29">
        <v>-947686.05387110007</v>
      </c>
      <c r="N113" s="29">
        <v>947686.05387109984</v>
      </c>
      <c r="P113" s="78">
        <f t="shared" si="14"/>
        <v>315895.35129036661</v>
      </c>
      <c r="Q113" s="79">
        <f t="shared" si="18"/>
        <v>-4.2814362487016457E-2</v>
      </c>
      <c r="R113" s="80">
        <f t="shared" si="19"/>
        <v>0.3361556375129835</v>
      </c>
      <c r="S113" s="81">
        <f t="shared" si="20"/>
        <v>2480242.6855696333</v>
      </c>
      <c r="T113" s="81">
        <f t="shared" si="21"/>
        <v>4898014.3144303672</v>
      </c>
      <c r="U113" s="76"/>
      <c r="V113" s="77"/>
      <c r="W113" s="4"/>
    </row>
    <row r="114" spans="1:23" ht="15.75" x14ac:dyDescent="0.25">
      <c r="A114" s="18">
        <v>33</v>
      </c>
      <c r="B114" s="18">
        <v>57</v>
      </c>
      <c r="C114" s="22" t="s">
        <v>141</v>
      </c>
      <c r="D114" s="20">
        <v>387518</v>
      </c>
      <c r="E114" s="20">
        <v>254518</v>
      </c>
      <c r="F114" s="21">
        <v>0.65678999999999998</v>
      </c>
      <c r="G114" s="20">
        <v>133000</v>
      </c>
      <c r="H114" s="21">
        <v>0.34321000000000002</v>
      </c>
      <c r="I114" s="21">
        <v>0.4203769553667438</v>
      </c>
      <c r="J114" s="21">
        <f t="shared" si="17"/>
        <v>7.7166955366743784E-2</v>
      </c>
      <c r="K114" s="20">
        <v>162903.63698980983</v>
      </c>
      <c r="L114" s="20">
        <v>224614.36301019017</v>
      </c>
      <c r="M114" s="29">
        <v>29903.636989809835</v>
      </c>
      <c r="N114" s="30">
        <v>-29903.636989809835</v>
      </c>
      <c r="P114" s="78">
        <f t="shared" si="14"/>
        <v>-9967.8789966032782</v>
      </c>
      <c r="Q114" s="79">
        <f t="shared" si="18"/>
        <v>2.5722318455581261E-2</v>
      </c>
      <c r="R114" s="80">
        <f t="shared" si="19"/>
        <v>0.36893231845558128</v>
      </c>
      <c r="S114" s="81">
        <f t="shared" si="20"/>
        <v>142967.91418326995</v>
      </c>
      <c r="T114" s="81">
        <f t="shared" si="21"/>
        <v>244550.08581673005</v>
      </c>
      <c r="U114" s="76"/>
      <c r="V114" s="77"/>
      <c r="W114" s="4"/>
    </row>
    <row r="115" spans="1:23" ht="15.75" x14ac:dyDescent="0.25">
      <c r="A115" s="18">
        <v>33</v>
      </c>
      <c r="B115" s="18">
        <v>73</v>
      </c>
      <c r="C115" s="19" t="s">
        <v>85</v>
      </c>
      <c r="D115" s="20">
        <v>1022222</v>
      </c>
      <c r="E115" s="20">
        <v>562222</v>
      </c>
      <c r="F115" s="21">
        <v>0.55000000000000004</v>
      </c>
      <c r="G115" s="20">
        <v>460000</v>
      </c>
      <c r="H115" s="21">
        <v>0.45</v>
      </c>
      <c r="I115" s="26">
        <v>0.45</v>
      </c>
      <c r="J115" s="21">
        <f t="shared" si="17"/>
        <v>0</v>
      </c>
      <c r="K115" s="20">
        <v>459999.9</v>
      </c>
      <c r="L115" s="20">
        <v>562222.1</v>
      </c>
      <c r="M115" s="29">
        <v>0</v>
      </c>
      <c r="N115" s="29">
        <v>0</v>
      </c>
      <c r="P115" s="78">
        <f t="shared" si="14"/>
        <v>0</v>
      </c>
      <c r="Q115" s="79">
        <f t="shared" si="18"/>
        <v>0</v>
      </c>
      <c r="R115" s="80">
        <f t="shared" si="19"/>
        <v>0.45</v>
      </c>
      <c r="S115" s="81">
        <f t="shared" si="20"/>
        <v>459999.9</v>
      </c>
      <c r="T115" s="81">
        <f t="shared" si="21"/>
        <v>562222.1</v>
      </c>
      <c r="U115" s="76"/>
      <c r="V115" s="77"/>
      <c r="W115" s="4"/>
    </row>
    <row r="116" spans="1:23" ht="15.75" x14ac:dyDescent="0.25">
      <c r="A116" s="18">
        <v>33</v>
      </c>
      <c r="B116" s="18">
        <v>97</v>
      </c>
      <c r="C116" s="22" t="s">
        <v>151</v>
      </c>
      <c r="D116" s="20">
        <v>225999</v>
      </c>
      <c r="E116" s="20">
        <v>164394</v>
      </c>
      <c r="F116" s="21">
        <v>0.72741</v>
      </c>
      <c r="G116" s="20">
        <v>61605</v>
      </c>
      <c r="H116" s="21">
        <v>0.27259</v>
      </c>
      <c r="I116" s="21">
        <v>0.39482993474940753</v>
      </c>
      <c r="J116" s="21">
        <f t="shared" si="17"/>
        <v>0.12223993474940753</v>
      </c>
      <c r="K116" s="20">
        <v>89231.170423431351</v>
      </c>
      <c r="L116" s="20">
        <v>136767.82957656865</v>
      </c>
      <c r="M116" s="29">
        <v>27626.170423431351</v>
      </c>
      <c r="N116" s="30">
        <v>-27626.170423431351</v>
      </c>
      <c r="P116" s="78">
        <f t="shared" si="14"/>
        <v>-9208.7234744771176</v>
      </c>
      <c r="Q116" s="79">
        <f t="shared" si="18"/>
        <v>4.0746644916469177E-2</v>
      </c>
      <c r="R116" s="80">
        <f t="shared" si="19"/>
        <v>0.31333664491646918</v>
      </c>
      <c r="S116" s="81">
        <f t="shared" si="20"/>
        <v>70813.768414477119</v>
      </c>
      <c r="T116" s="81">
        <f t="shared" si="21"/>
        <v>155185.23158552288</v>
      </c>
      <c r="U116" s="76"/>
      <c r="V116" s="77"/>
      <c r="W116" s="4"/>
    </row>
    <row r="117" spans="1:23" ht="15.75" x14ac:dyDescent="0.25">
      <c r="A117" s="18">
        <v>33</v>
      </c>
      <c r="B117" s="18">
        <v>101</v>
      </c>
      <c r="C117" s="22" t="s">
        <v>139</v>
      </c>
      <c r="D117" s="20">
        <v>371856</v>
      </c>
      <c r="E117" s="20">
        <v>231856</v>
      </c>
      <c r="F117" s="21">
        <v>0.62351000000000001</v>
      </c>
      <c r="G117" s="20">
        <v>140000</v>
      </c>
      <c r="H117" s="21">
        <v>0.37648999999999999</v>
      </c>
      <c r="I117" s="23">
        <v>0.45</v>
      </c>
      <c r="J117" s="21">
        <f t="shared" si="17"/>
        <v>7.351000000000002E-2</v>
      </c>
      <c r="K117" s="20">
        <v>167335.20000000001</v>
      </c>
      <c r="L117" s="20">
        <v>204520.8</v>
      </c>
      <c r="M117" s="29">
        <v>27335.200000000012</v>
      </c>
      <c r="N117" s="30">
        <v>-27335.200000000012</v>
      </c>
      <c r="P117" s="78">
        <f t="shared" si="14"/>
        <v>-9111.7333333333372</v>
      </c>
      <c r="Q117" s="79">
        <f t="shared" si="18"/>
        <v>2.4503333333333339E-2</v>
      </c>
      <c r="R117" s="80">
        <f t="shared" si="19"/>
        <v>0.40099333333333331</v>
      </c>
      <c r="S117" s="81">
        <f t="shared" si="20"/>
        <v>149111.77695999999</v>
      </c>
      <c r="T117" s="81">
        <f t="shared" si="21"/>
        <v>222744.22304000001</v>
      </c>
      <c r="U117" s="76"/>
      <c r="V117" s="77"/>
      <c r="W117" s="4"/>
    </row>
    <row r="118" spans="1:23" ht="15.75" x14ac:dyDescent="0.25">
      <c r="A118" s="18">
        <v>33</v>
      </c>
      <c r="B118" s="18">
        <v>103</v>
      </c>
      <c r="C118" s="22" t="s">
        <v>123</v>
      </c>
      <c r="D118" s="20">
        <v>517242</v>
      </c>
      <c r="E118" s="20">
        <v>301314</v>
      </c>
      <c r="F118" s="21">
        <v>0.58253999999999995</v>
      </c>
      <c r="G118" s="20">
        <v>215928</v>
      </c>
      <c r="H118" s="21">
        <v>0.41746</v>
      </c>
      <c r="I118" s="23">
        <v>0.45</v>
      </c>
      <c r="J118" s="21">
        <f t="shared" si="17"/>
        <v>3.2540000000000013E-2</v>
      </c>
      <c r="K118" s="20">
        <v>232758.9</v>
      </c>
      <c r="L118" s="20">
        <v>284483.09999999998</v>
      </c>
      <c r="M118" s="29">
        <v>16830.899999999994</v>
      </c>
      <c r="N118" s="30">
        <v>-16830.900000000023</v>
      </c>
      <c r="P118" s="78">
        <f t="shared" si="14"/>
        <v>-5610.3000000000075</v>
      </c>
      <c r="Q118" s="79">
        <f t="shared" si="18"/>
        <v>1.0846666666666671E-2</v>
      </c>
      <c r="R118" s="80">
        <f t="shared" si="19"/>
        <v>0.42830666666666667</v>
      </c>
      <c r="S118" s="81">
        <f t="shared" si="20"/>
        <v>221538.19688</v>
      </c>
      <c r="T118" s="81">
        <f t="shared" si="21"/>
        <v>295703.80312</v>
      </c>
      <c r="U118" s="76"/>
      <c r="V118" s="77"/>
      <c r="W118" s="4"/>
    </row>
    <row r="119" spans="1:23" ht="15.75" x14ac:dyDescent="0.25">
      <c r="A119" s="18">
        <v>33</v>
      </c>
      <c r="B119" s="18">
        <v>115</v>
      </c>
      <c r="C119" s="22" t="s">
        <v>140</v>
      </c>
      <c r="D119" s="20">
        <v>371407</v>
      </c>
      <c r="E119" s="20">
        <v>232549</v>
      </c>
      <c r="F119" s="21">
        <v>0.62612999999999996</v>
      </c>
      <c r="G119" s="20">
        <v>138858</v>
      </c>
      <c r="H119" s="21">
        <v>0.37386999999999998</v>
      </c>
      <c r="I119" s="23">
        <v>0.45</v>
      </c>
      <c r="J119" s="21">
        <f t="shared" si="17"/>
        <v>7.6130000000000031E-2</v>
      </c>
      <c r="K119" s="20">
        <v>167133.15</v>
      </c>
      <c r="L119" s="20">
        <v>204273.85</v>
      </c>
      <c r="M119" s="29">
        <v>28275.149999999994</v>
      </c>
      <c r="N119" s="30">
        <v>-28275.149999999994</v>
      </c>
      <c r="P119" s="78">
        <f t="shared" si="14"/>
        <v>-9425.0499999999975</v>
      </c>
      <c r="Q119" s="79">
        <f t="shared" si="18"/>
        <v>2.5376666666666676E-2</v>
      </c>
      <c r="R119" s="80">
        <f t="shared" si="19"/>
        <v>0.39924666666666664</v>
      </c>
      <c r="S119" s="81">
        <f t="shared" si="20"/>
        <v>148283.00672666664</v>
      </c>
      <c r="T119" s="81">
        <f t="shared" si="21"/>
        <v>223123.99327333336</v>
      </c>
      <c r="U119" s="76"/>
      <c r="V119" s="77"/>
      <c r="W119" s="4"/>
    </row>
    <row r="120" spans="1:23" ht="15.75" x14ac:dyDescent="0.25">
      <c r="A120" s="18">
        <v>33</v>
      </c>
      <c r="B120" s="18">
        <v>119</v>
      </c>
      <c r="C120" s="22" t="s">
        <v>134</v>
      </c>
      <c r="D120" s="20">
        <v>493432</v>
      </c>
      <c r="E120" s="20">
        <v>303051</v>
      </c>
      <c r="F120" s="21">
        <v>0.61416999999999999</v>
      </c>
      <c r="G120" s="20">
        <v>190381</v>
      </c>
      <c r="H120" s="21">
        <v>0.38583000000000001</v>
      </c>
      <c r="I120" s="23">
        <v>0.45</v>
      </c>
      <c r="J120" s="21">
        <f t="shared" si="17"/>
        <v>6.4170000000000005E-2</v>
      </c>
      <c r="K120" s="20">
        <v>222044.4</v>
      </c>
      <c r="L120" s="20">
        <v>271387.59999999998</v>
      </c>
      <c r="M120" s="29">
        <v>31663.399999999994</v>
      </c>
      <c r="N120" s="30">
        <v>-31663.400000000023</v>
      </c>
      <c r="P120" s="78">
        <f t="shared" si="14"/>
        <v>-10554.466666666674</v>
      </c>
      <c r="Q120" s="79">
        <f t="shared" si="18"/>
        <v>2.1390000000000003E-2</v>
      </c>
      <c r="R120" s="80">
        <f t="shared" si="19"/>
        <v>0.40722000000000003</v>
      </c>
      <c r="S120" s="81">
        <f t="shared" si="20"/>
        <v>200935.37904</v>
      </c>
      <c r="T120" s="81">
        <f t="shared" si="21"/>
        <v>292496.62095999997</v>
      </c>
      <c r="U120" s="76"/>
      <c r="V120" s="77"/>
      <c r="W120" s="4"/>
    </row>
    <row r="121" spans="1:23" ht="15.75" x14ac:dyDescent="0.25">
      <c r="A121" s="18">
        <v>33</v>
      </c>
      <c r="B121" s="18">
        <v>133</v>
      </c>
      <c r="C121" s="22" t="s">
        <v>152</v>
      </c>
      <c r="D121" s="20">
        <v>542155</v>
      </c>
      <c r="E121" s="20">
        <v>364995</v>
      </c>
      <c r="F121" s="21">
        <v>0.67323</v>
      </c>
      <c r="G121" s="20">
        <v>177160</v>
      </c>
      <c r="H121" s="21">
        <v>0.32677</v>
      </c>
      <c r="I121" s="23">
        <v>0.45</v>
      </c>
      <c r="J121" s="21">
        <f t="shared" si="17"/>
        <v>0.12323000000000001</v>
      </c>
      <c r="K121" s="20">
        <v>243969.75</v>
      </c>
      <c r="L121" s="20">
        <v>298185.25</v>
      </c>
      <c r="M121" s="29">
        <v>66809.75</v>
      </c>
      <c r="N121" s="30">
        <v>-66809.75</v>
      </c>
      <c r="P121" s="78">
        <f t="shared" si="14"/>
        <v>-22269.916666666668</v>
      </c>
      <c r="Q121" s="79">
        <f t="shared" si="18"/>
        <v>4.1076666666666671E-2</v>
      </c>
      <c r="R121" s="80">
        <f t="shared" si="19"/>
        <v>0.36784666666666666</v>
      </c>
      <c r="S121" s="81">
        <f t="shared" si="20"/>
        <v>199429.90956666667</v>
      </c>
      <c r="T121" s="81">
        <f t="shared" si="21"/>
        <v>342725.0904333333</v>
      </c>
      <c r="U121" s="76"/>
      <c r="V121" s="77"/>
      <c r="W121" s="4"/>
    </row>
    <row r="122" spans="1:23" ht="15.75" x14ac:dyDescent="0.25">
      <c r="A122" s="18">
        <v>33</v>
      </c>
      <c r="B122" s="18">
        <v>159</v>
      </c>
      <c r="C122" s="22" t="s">
        <v>143</v>
      </c>
      <c r="D122" s="20">
        <v>441315</v>
      </c>
      <c r="E122" s="20">
        <v>313815</v>
      </c>
      <c r="F122" s="21">
        <v>0.71109</v>
      </c>
      <c r="G122" s="20">
        <v>127500</v>
      </c>
      <c r="H122" s="21">
        <v>0.28891</v>
      </c>
      <c r="I122" s="21">
        <v>0.37349483638578024</v>
      </c>
      <c r="J122" s="21">
        <f t="shared" si="17"/>
        <v>8.4584836385780238E-2</v>
      </c>
      <c r="K122" s="20">
        <v>164828.8737195906</v>
      </c>
      <c r="L122" s="20">
        <v>276486.1262804094</v>
      </c>
      <c r="M122" s="29">
        <v>37328.8737195906</v>
      </c>
      <c r="N122" s="30">
        <v>-37328.8737195906</v>
      </c>
      <c r="P122" s="78">
        <f t="shared" si="14"/>
        <v>-12442.9579065302</v>
      </c>
      <c r="Q122" s="79">
        <f t="shared" si="18"/>
        <v>2.8194945461926746E-2</v>
      </c>
      <c r="R122" s="80">
        <f t="shared" si="19"/>
        <v>0.31710494546192675</v>
      </c>
      <c r="S122" s="81">
        <f t="shared" si="20"/>
        <v>139943.1690065302</v>
      </c>
      <c r="T122" s="81">
        <f t="shared" si="21"/>
        <v>301371.8309934698</v>
      </c>
      <c r="U122" s="76"/>
      <c r="V122" s="77"/>
      <c r="W122" s="4"/>
    </row>
    <row r="123" spans="1:23" ht="15.75" x14ac:dyDescent="0.25">
      <c r="A123" s="18">
        <v>33</v>
      </c>
      <c r="B123" s="18">
        <v>193</v>
      </c>
      <c r="C123" s="22" t="s">
        <v>142</v>
      </c>
      <c r="D123" s="20">
        <v>640376</v>
      </c>
      <c r="E123" s="20">
        <v>425376</v>
      </c>
      <c r="F123" s="21">
        <v>0.66425999999999996</v>
      </c>
      <c r="G123" s="20">
        <v>215000</v>
      </c>
      <c r="H123" s="21">
        <v>0.33573999999999998</v>
      </c>
      <c r="I123" s="21">
        <v>0.41557905959586677</v>
      </c>
      <c r="J123" s="21">
        <f t="shared" si="17"/>
        <v>7.983905959586679E-2</v>
      </c>
      <c r="K123" s="20">
        <v>266126.85586776276</v>
      </c>
      <c r="L123" s="20">
        <v>374249.14413223724</v>
      </c>
      <c r="M123" s="29">
        <v>51126.855867762759</v>
      </c>
      <c r="N123" s="30">
        <v>-51126.855867762759</v>
      </c>
      <c r="P123" s="78">
        <f t="shared" si="14"/>
        <v>-17042.285289254254</v>
      </c>
      <c r="Q123" s="79">
        <f t="shared" si="18"/>
        <v>2.6613019865288929E-2</v>
      </c>
      <c r="R123" s="80">
        <f t="shared" si="19"/>
        <v>0.36235301986528889</v>
      </c>
      <c r="S123" s="81">
        <f t="shared" si="20"/>
        <v>232042.17744925423</v>
      </c>
      <c r="T123" s="81">
        <f t="shared" si="21"/>
        <v>408333.8225507458</v>
      </c>
      <c r="U123" s="76"/>
      <c r="V123" s="77"/>
      <c r="W123" s="4"/>
    </row>
    <row r="124" spans="1:23" ht="15.75" x14ac:dyDescent="0.25">
      <c r="A124" s="18">
        <v>34</v>
      </c>
      <c r="B124" s="18">
        <v>95</v>
      </c>
      <c r="C124" s="19" t="s">
        <v>88</v>
      </c>
      <c r="D124" s="20">
        <v>832631</v>
      </c>
      <c r="E124" s="20">
        <v>457947</v>
      </c>
      <c r="F124" s="21">
        <v>0.55000000000000004</v>
      </c>
      <c r="G124" s="20">
        <v>374684</v>
      </c>
      <c r="H124" s="21">
        <v>0.45</v>
      </c>
      <c r="I124" s="26">
        <v>0.45</v>
      </c>
      <c r="J124" s="21">
        <f t="shared" si="17"/>
        <v>0</v>
      </c>
      <c r="K124" s="20">
        <v>374683.95</v>
      </c>
      <c r="L124" s="20">
        <v>457947.05</v>
      </c>
      <c r="M124" s="29">
        <v>0</v>
      </c>
      <c r="N124" s="29">
        <v>0</v>
      </c>
      <c r="P124" s="78">
        <f t="shared" si="14"/>
        <v>0</v>
      </c>
      <c r="Q124" s="79">
        <f t="shared" si="18"/>
        <v>0</v>
      </c>
      <c r="R124" s="80">
        <f t="shared" si="19"/>
        <v>0.45</v>
      </c>
      <c r="S124" s="81">
        <f t="shared" si="20"/>
        <v>374683.95</v>
      </c>
      <c r="T124" s="81">
        <f t="shared" si="21"/>
        <v>457947.05</v>
      </c>
      <c r="U124" s="76"/>
      <c r="V124" s="77"/>
      <c r="W124" s="4"/>
    </row>
    <row r="125" spans="1:23" ht="15.75" x14ac:dyDescent="0.25">
      <c r="A125" s="18">
        <v>34</v>
      </c>
      <c r="B125" s="18">
        <v>199</v>
      </c>
      <c r="C125" s="19" t="s">
        <v>96</v>
      </c>
      <c r="D125" s="20">
        <v>760540</v>
      </c>
      <c r="E125" s="20">
        <v>418297</v>
      </c>
      <c r="F125" s="21">
        <v>0.55000000000000004</v>
      </c>
      <c r="G125" s="20">
        <v>342243</v>
      </c>
      <c r="H125" s="21">
        <v>0.45</v>
      </c>
      <c r="I125" s="26">
        <v>0.45</v>
      </c>
      <c r="J125" s="21">
        <f t="shared" si="17"/>
        <v>0</v>
      </c>
      <c r="K125" s="20">
        <v>342243</v>
      </c>
      <c r="L125" s="20">
        <v>418297</v>
      </c>
      <c r="M125" s="29">
        <v>0</v>
      </c>
      <c r="N125" s="29">
        <v>0</v>
      </c>
      <c r="P125" s="78">
        <f t="shared" si="14"/>
        <v>0</v>
      </c>
      <c r="Q125" s="79">
        <f t="shared" si="18"/>
        <v>0</v>
      </c>
      <c r="R125" s="80">
        <f t="shared" si="19"/>
        <v>0.45</v>
      </c>
      <c r="S125" s="81">
        <f t="shared" si="20"/>
        <v>342243</v>
      </c>
      <c r="T125" s="81">
        <f t="shared" si="21"/>
        <v>418297</v>
      </c>
      <c r="U125" s="76"/>
      <c r="V125" s="77"/>
      <c r="W125" s="4"/>
    </row>
    <row r="126" spans="1:23" ht="15.75" x14ac:dyDescent="0.25">
      <c r="A126" s="18">
        <v>34</v>
      </c>
      <c r="B126" s="18">
        <v>700</v>
      </c>
      <c r="C126" s="19" t="s">
        <v>33</v>
      </c>
      <c r="D126" s="20">
        <v>5213788</v>
      </c>
      <c r="E126" s="20">
        <v>3051630</v>
      </c>
      <c r="F126" s="21">
        <v>0.58530000000000004</v>
      </c>
      <c r="G126" s="20">
        <v>2162158</v>
      </c>
      <c r="H126" s="21">
        <v>0.41470000000000001</v>
      </c>
      <c r="I126" s="21">
        <v>0.2824589244575812</v>
      </c>
      <c r="J126" s="25">
        <f t="shared" si="17"/>
        <v>-0.13224107554241882</v>
      </c>
      <c r="K126" s="20">
        <v>1472680.9508298433</v>
      </c>
      <c r="L126" s="20">
        <v>3741107.0491701569</v>
      </c>
      <c r="M126" s="29">
        <v>-689477.04917015671</v>
      </c>
      <c r="N126" s="29">
        <v>689477.04917015694</v>
      </c>
      <c r="P126" s="78">
        <f t="shared" si="14"/>
        <v>229825.68305671899</v>
      </c>
      <c r="Q126" s="79">
        <f t="shared" si="18"/>
        <v>-4.4080358514139606E-2</v>
      </c>
      <c r="R126" s="80">
        <f t="shared" si="19"/>
        <v>0.37061964148586041</v>
      </c>
      <c r="S126" s="81">
        <f t="shared" si="20"/>
        <v>1932332.2393432811</v>
      </c>
      <c r="T126" s="81">
        <f t="shared" si="21"/>
        <v>3281455.7606567191</v>
      </c>
      <c r="U126" s="76"/>
      <c r="V126" s="77"/>
      <c r="W126" s="4"/>
    </row>
    <row r="127" spans="1:23" ht="15.75" x14ac:dyDescent="0.25">
      <c r="A127" s="18">
        <v>34</v>
      </c>
      <c r="B127" s="18">
        <v>735</v>
      </c>
      <c r="C127" s="19" t="s">
        <v>153</v>
      </c>
      <c r="D127" s="20">
        <v>123315</v>
      </c>
      <c r="E127" s="20">
        <v>83182</v>
      </c>
      <c r="F127" s="21">
        <v>0.67454999999999998</v>
      </c>
      <c r="G127" s="20">
        <v>40133</v>
      </c>
      <c r="H127" s="21">
        <v>0.32545000000000002</v>
      </c>
      <c r="I127" s="23">
        <v>0.45</v>
      </c>
      <c r="J127" s="21">
        <f t="shared" si="17"/>
        <v>0.12454999999999999</v>
      </c>
      <c r="K127" s="20">
        <v>55491.75</v>
      </c>
      <c r="L127" s="20">
        <v>67823.25</v>
      </c>
      <c r="M127" s="29">
        <v>15358.75</v>
      </c>
      <c r="N127" s="30">
        <v>-15358.75</v>
      </c>
      <c r="P127" s="78">
        <f t="shared" si="14"/>
        <v>-5119.583333333333</v>
      </c>
      <c r="Q127" s="79">
        <f t="shared" si="18"/>
        <v>4.1516666666666667E-2</v>
      </c>
      <c r="R127" s="80">
        <f t="shared" si="19"/>
        <v>0.36696666666666666</v>
      </c>
      <c r="S127" s="81">
        <f t="shared" si="20"/>
        <v>45252.494500000001</v>
      </c>
      <c r="T127" s="81">
        <f t="shared" si="21"/>
        <v>78062.505499999999</v>
      </c>
      <c r="U127" s="76"/>
      <c r="V127" s="77"/>
      <c r="W127" s="4"/>
    </row>
    <row r="128" spans="1:23" ht="15.75" x14ac:dyDescent="0.25">
      <c r="A128" s="18">
        <v>34</v>
      </c>
      <c r="B128" s="18">
        <v>830</v>
      </c>
      <c r="C128" s="19" t="s">
        <v>125</v>
      </c>
      <c r="D128" s="20">
        <v>275925</v>
      </c>
      <c r="E128" s="20">
        <v>166744</v>
      </c>
      <c r="F128" s="21">
        <v>0.60431000000000001</v>
      </c>
      <c r="G128" s="20">
        <v>109181</v>
      </c>
      <c r="H128" s="21">
        <v>0.39568999999999999</v>
      </c>
      <c r="I128" s="21">
        <v>0.42960551381781681</v>
      </c>
      <c r="J128" s="21">
        <f t="shared" si="17"/>
        <v>3.3915513817816823E-2</v>
      </c>
      <c r="K128" s="20">
        <v>118538.9014001811</v>
      </c>
      <c r="L128" s="20">
        <v>157386.09859981888</v>
      </c>
      <c r="M128" s="29">
        <v>9357.9014001811011</v>
      </c>
      <c r="N128" s="30">
        <v>-9357.9014001811156</v>
      </c>
      <c r="P128" s="78">
        <f t="shared" si="14"/>
        <v>-3119.3004667270384</v>
      </c>
      <c r="Q128" s="79">
        <f t="shared" si="18"/>
        <v>1.1305171272605608E-2</v>
      </c>
      <c r="R128" s="80">
        <f t="shared" si="19"/>
        <v>0.40699517127260559</v>
      </c>
      <c r="S128" s="81">
        <f t="shared" si="20"/>
        <v>112300.1426333937</v>
      </c>
      <c r="T128" s="81">
        <f t="shared" si="21"/>
        <v>163624.8573666063</v>
      </c>
      <c r="U128" s="76"/>
      <c r="V128" s="77"/>
      <c r="W128" s="4"/>
    </row>
    <row r="129" spans="1:23" ht="15.75" x14ac:dyDescent="0.25">
      <c r="A129" s="18">
        <v>35</v>
      </c>
      <c r="B129" s="18">
        <v>93</v>
      </c>
      <c r="C129" s="19" t="s">
        <v>102</v>
      </c>
      <c r="D129" s="20">
        <v>1217160</v>
      </c>
      <c r="E129" s="20">
        <v>674696</v>
      </c>
      <c r="F129" s="21">
        <v>0.55432000000000003</v>
      </c>
      <c r="G129" s="20">
        <v>542464</v>
      </c>
      <c r="H129" s="21">
        <v>0.44568000000000002</v>
      </c>
      <c r="I129" s="23">
        <v>0.45</v>
      </c>
      <c r="J129" s="21">
        <f t="shared" si="17"/>
        <v>4.3199999999999905E-3</v>
      </c>
      <c r="K129" s="20">
        <v>547722</v>
      </c>
      <c r="L129" s="20">
        <v>669438</v>
      </c>
      <c r="M129" s="29">
        <v>5258</v>
      </c>
      <c r="N129" s="30">
        <v>-5258</v>
      </c>
      <c r="P129" s="78">
        <f t="shared" si="14"/>
        <v>-1752.6666666666667</v>
      </c>
      <c r="Q129" s="79">
        <f t="shared" si="18"/>
        <v>1.4399999999999968E-3</v>
      </c>
      <c r="R129" s="80">
        <f t="shared" si="19"/>
        <v>0.44712000000000002</v>
      </c>
      <c r="S129" s="81">
        <f t="shared" si="20"/>
        <v>544216.57920000004</v>
      </c>
      <c r="T129" s="81">
        <f t="shared" si="21"/>
        <v>672943.42079999996</v>
      </c>
      <c r="U129" s="76"/>
      <c r="V129" s="77"/>
      <c r="W129" s="4"/>
    </row>
    <row r="130" spans="1:23" ht="15.75" x14ac:dyDescent="0.25">
      <c r="A130" s="18">
        <v>35</v>
      </c>
      <c r="B130" s="18">
        <v>175</v>
      </c>
      <c r="C130" s="19" t="s">
        <v>56</v>
      </c>
      <c r="D130" s="20">
        <v>771899</v>
      </c>
      <c r="E130" s="20">
        <v>455899</v>
      </c>
      <c r="F130" s="21">
        <v>0.59062000000000003</v>
      </c>
      <c r="G130" s="20">
        <v>316000</v>
      </c>
      <c r="H130" s="21">
        <v>0.40938000000000002</v>
      </c>
      <c r="I130" s="21">
        <v>0.32490095592171259</v>
      </c>
      <c r="J130" s="25">
        <f t="shared" si="17"/>
        <v>-8.4479044078287435E-2</v>
      </c>
      <c r="K130" s="20">
        <v>250790.72297501401</v>
      </c>
      <c r="L130" s="20">
        <v>521108.27702498599</v>
      </c>
      <c r="M130" s="29">
        <v>-65209.27702498599</v>
      </c>
      <c r="N130" s="29">
        <v>65209.27702498599</v>
      </c>
      <c r="P130" s="78">
        <f t="shared" si="14"/>
        <v>21736.425674995331</v>
      </c>
      <c r="Q130" s="79">
        <f t="shared" si="18"/>
        <v>-2.8159681359429145E-2</v>
      </c>
      <c r="R130" s="80">
        <f t="shared" si="19"/>
        <v>0.38122031864057088</v>
      </c>
      <c r="S130" s="81">
        <f t="shared" si="20"/>
        <v>294263.58273833804</v>
      </c>
      <c r="T130" s="81">
        <f t="shared" si="21"/>
        <v>477635.41726166196</v>
      </c>
      <c r="U130" s="76"/>
      <c r="V130" s="77"/>
      <c r="W130" s="4"/>
    </row>
    <row r="131" spans="1:23" ht="15.75" x14ac:dyDescent="0.25">
      <c r="A131" s="18">
        <v>35</v>
      </c>
      <c r="B131" s="18">
        <v>620</v>
      </c>
      <c r="C131" s="19" t="s">
        <v>69</v>
      </c>
      <c r="D131" s="20">
        <v>453292</v>
      </c>
      <c r="E131" s="20">
        <v>343292</v>
      </c>
      <c r="F131" s="21">
        <v>0.75732999999999995</v>
      </c>
      <c r="G131" s="20">
        <v>110000</v>
      </c>
      <c r="H131" s="21">
        <v>0.24267</v>
      </c>
      <c r="I131" s="21">
        <v>0.19461144706571185</v>
      </c>
      <c r="J131" s="25">
        <f t="shared" ref="J131:J134" si="22">I131-H131</f>
        <v>-4.8058552934288151E-2</v>
      </c>
      <c r="K131" s="20">
        <v>88215.812063310659</v>
      </c>
      <c r="L131" s="20">
        <v>365076.18793668936</v>
      </c>
      <c r="M131" s="29">
        <v>-21784.187936689341</v>
      </c>
      <c r="N131" s="29">
        <v>21784.187936689355</v>
      </c>
      <c r="P131" s="78">
        <f t="shared" si="14"/>
        <v>7261.3959788964521</v>
      </c>
      <c r="Q131" s="79">
        <f t="shared" si="18"/>
        <v>-1.6019517644762716E-2</v>
      </c>
      <c r="R131" s="80">
        <f t="shared" ref="R131:R134" si="23">H131+Q131</f>
        <v>0.22665048235523727</v>
      </c>
      <c r="S131" s="81">
        <f t="shared" si="20"/>
        <v>102738.85044777021</v>
      </c>
      <c r="T131" s="81">
        <f t="shared" si="21"/>
        <v>350553.14955222979</v>
      </c>
      <c r="U131" s="76"/>
      <c r="V131" s="77"/>
      <c r="W131" s="4"/>
    </row>
    <row r="132" spans="1:23" ht="15.75" x14ac:dyDescent="0.25">
      <c r="A132" s="18">
        <v>35</v>
      </c>
      <c r="B132" s="18">
        <v>800</v>
      </c>
      <c r="C132" s="19" t="s">
        <v>126</v>
      </c>
      <c r="D132" s="20">
        <v>2279711</v>
      </c>
      <c r="E132" s="20">
        <v>1353487</v>
      </c>
      <c r="F132" s="21">
        <v>0.59370999999999996</v>
      </c>
      <c r="G132" s="20">
        <v>926224</v>
      </c>
      <c r="H132" s="21">
        <v>0.40628999999999998</v>
      </c>
      <c r="I132" s="23">
        <v>0.45</v>
      </c>
      <c r="J132" s="21">
        <f t="shared" si="22"/>
        <v>4.3710000000000027E-2</v>
      </c>
      <c r="K132" s="20">
        <v>1025869.9500000001</v>
      </c>
      <c r="L132" s="20">
        <v>1253841.0499999998</v>
      </c>
      <c r="M132" s="29">
        <v>99645.95000000007</v>
      </c>
      <c r="N132" s="30">
        <v>-99645.950000000186</v>
      </c>
      <c r="P132" s="78">
        <f t="shared" ref="P132:P134" si="24">N132/3</f>
        <v>-33215.316666666731</v>
      </c>
      <c r="Q132" s="79">
        <f t="shared" si="18"/>
        <v>1.4570000000000008E-2</v>
      </c>
      <c r="R132" s="80">
        <f t="shared" si="23"/>
        <v>0.42086000000000001</v>
      </c>
      <c r="S132" s="81">
        <f t="shared" si="20"/>
        <v>959439.17145999998</v>
      </c>
      <c r="T132" s="81">
        <f t="shared" si="21"/>
        <v>1320271.8285400001</v>
      </c>
      <c r="U132" s="76"/>
      <c r="V132" s="77"/>
      <c r="W132" s="4"/>
    </row>
    <row r="133" spans="1:23" ht="15.75" x14ac:dyDescent="0.25">
      <c r="A133" s="18">
        <v>36</v>
      </c>
      <c r="B133" s="18">
        <v>810</v>
      </c>
      <c r="C133" s="22" t="s">
        <v>98</v>
      </c>
      <c r="D133" s="20">
        <v>6024733</v>
      </c>
      <c r="E133" s="20">
        <v>3313603</v>
      </c>
      <c r="F133" s="21">
        <v>0.55000000000000004</v>
      </c>
      <c r="G133" s="20">
        <v>2711130</v>
      </c>
      <c r="H133" s="21">
        <v>0.45</v>
      </c>
      <c r="I133" s="26">
        <v>0.45</v>
      </c>
      <c r="J133" s="21">
        <f t="shared" si="22"/>
        <v>0</v>
      </c>
      <c r="K133" s="20">
        <v>2711129.85</v>
      </c>
      <c r="L133" s="20">
        <v>3313603.15</v>
      </c>
      <c r="M133" s="29">
        <v>0</v>
      </c>
      <c r="N133" s="29">
        <v>0</v>
      </c>
      <c r="P133" s="78">
        <f t="shared" si="24"/>
        <v>0</v>
      </c>
      <c r="Q133" s="79">
        <f t="shared" si="18"/>
        <v>0</v>
      </c>
      <c r="R133" s="80">
        <f t="shared" si="23"/>
        <v>0.45</v>
      </c>
      <c r="S133" s="81">
        <f t="shared" si="20"/>
        <v>2711129.85</v>
      </c>
      <c r="T133" s="81">
        <f t="shared" si="21"/>
        <v>3313603.15</v>
      </c>
      <c r="U133" s="76"/>
      <c r="V133" s="77"/>
      <c r="W133" s="4"/>
    </row>
    <row r="134" spans="1:23" ht="15.75" x14ac:dyDescent="0.25">
      <c r="A134" s="18">
        <v>39</v>
      </c>
      <c r="B134" s="18">
        <v>740</v>
      </c>
      <c r="C134" s="22" t="s">
        <v>32</v>
      </c>
      <c r="D134" s="20">
        <v>3365356</v>
      </c>
      <c r="E134" s="20">
        <v>2062694</v>
      </c>
      <c r="F134" s="21">
        <v>0.61292000000000002</v>
      </c>
      <c r="G134" s="20">
        <v>1302662</v>
      </c>
      <c r="H134" s="21">
        <v>0.38707999999999998</v>
      </c>
      <c r="I134" s="21">
        <v>0.24361517687692527</v>
      </c>
      <c r="J134" s="25">
        <f t="shared" si="22"/>
        <v>-0.14346482312307471</v>
      </c>
      <c r="K134" s="20">
        <v>819851.79719382175</v>
      </c>
      <c r="L134" s="20">
        <v>2545504.2028061785</v>
      </c>
      <c r="M134" s="29">
        <v>-482810.20280617825</v>
      </c>
      <c r="N134" s="29">
        <v>482810.20280617848</v>
      </c>
      <c r="P134" s="78">
        <f t="shared" si="24"/>
        <v>160936.73426872617</v>
      </c>
      <c r="Q134" s="79">
        <f t="shared" si="18"/>
        <v>-4.7821607707691567E-2</v>
      </c>
      <c r="R134" s="80">
        <f t="shared" si="23"/>
        <v>0.33925839229230842</v>
      </c>
      <c r="S134" s="81">
        <f t="shared" ref="S134" si="25">D134*R134</f>
        <v>1141725.2660512738</v>
      </c>
      <c r="T134" s="81">
        <f t="shared" ref="T134" si="26">D134-S134</f>
        <v>2223630.7339487262</v>
      </c>
      <c r="U134" s="76"/>
      <c r="V134" s="77"/>
      <c r="W134" s="4"/>
    </row>
    <row r="135" spans="1:23" x14ac:dyDescent="0.25">
      <c r="P135" s="31"/>
      <c r="Q135" s="75"/>
      <c r="U135" s="77"/>
      <c r="V135" s="77"/>
    </row>
    <row r="136" spans="1:23" x14ac:dyDescent="0.25">
      <c r="M136" s="32" t="s">
        <v>177</v>
      </c>
      <c r="N136" s="31">
        <f>SUMIF(N3:N134,"&gt;0",N3:N134)</f>
        <v>8507087.0032916497</v>
      </c>
      <c r="P136" s="31">
        <f>SUMIF(P3:P134,"&gt;0",P3:P134)</f>
        <v>2835695.6677638837</v>
      </c>
    </row>
    <row r="137" spans="1:23" x14ac:dyDescent="0.25">
      <c r="M137" s="32" t="s">
        <v>178</v>
      </c>
      <c r="N137" s="34">
        <f>SUMIF(N3:N134,"&lt;0",N3:N134)</f>
        <v>-1684845.6469366122</v>
      </c>
      <c r="P137" s="34">
        <f>SUMIF(P3:P134,"&lt;0",P3:P134)</f>
        <v>-561615.21564553736</v>
      </c>
    </row>
    <row r="139" spans="1:23" x14ac:dyDescent="0.25">
      <c r="M139" s="32" t="s">
        <v>179</v>
      </c>
      <c r="N139" s="33">
        <f>N136-N137</f>
        <v>10191932.650228262</v>
      </c>
    </row>
    <row r="141" spans="1:23" x14ac:dyDescent="0.25">
      <c r="N141" s="31">
        <v>10200000</v>
      </c>
    </row>
    <row r="142" spans="1:23" x14ac:dyDescent="0.25">
      <c r="N142" s="31">
        <v>-7364304</v>
      </c>
    </row>
    <row r="143" spans="1:23" x14ac:dyDescent="0.25">
      <c r="N143" s="31">
        <f>SUM(N141:N142)</f>
        <v>2835696</v>
      </c>
    </row>
    <row r="145" spans="5:14" x14ac:dyDescent="0.25">
      <c r="M145" s="32" t="s">
        <v>400</v>
      </c>
      <c r="N145" s="33">
        <f>N136/3</f>
        <v>2835695.6677638832</v>
      </c>
    </row>
    <row r="151" spans="5:14" x14ac:dyDescent="0.25">
      <c r="E151" s="7"/>
    </row>
    <row r="152" spans="5:14" x14ac:dyDescent="0.25">
      <c r="E152" s="8"/>
    </row>
    <row r="153" spans="5:14" x14ac:dyDescent="0.25">
      <c r="E153" s="8"/>
    </row>
    <row r="154" spans="5:14" x14ac:dyDescent="0.25">
      <c r="E154" s="9"/>
    </row>
    <row r="155" spans="5:14" x14ac:dyDescent="0.25">
      <c r="E155" s="7"/>
    </row>
    <row r="156" spans="5:14" x14ac:dyDescent="0.25">
      <c r="E156" s="8"/>
    </row>
    <row r="157" spans="5:14" x14ac:dyDescent="0.25">
      <c r="E157" s="8"/>
    </row>
    <row r="158" spans="5:14" x14ac:dyDescent="0.25">
      <c r="E158" s="8"/>
    </row>
    <row r="159" spans="5:14" x14ac:dyDescent="0.25">
      <c r="E159" s="8"/>
    </row>
    <row r="160" spans="5:14" x14ac:dyDescent="0.25">
      <c r="E160" s="7"/>
    </row>
    <row r="161" spans="5:5" x14ac:dyDescent="0.25">
      <c r="E161" s="10"/>
    </row>
    <row r="162" spans="5:5" x14ac:dyDescent="0.25">
      <c r="E162" s="7"/>
    </row>
    <row r="163" spans="5:5" x14ac:dyDescent="0.25">
      <c r="E163" s="8"/>
    </row>
    <row r="164" spans="5:5" x14ac:dyDescent="0.25">
      <c r="E164" s="8"/>
    </row>
    <row r="165" spans="5:5" x14ac:dyDescent="0.25">
      <c r="E165" s="8"/>
    </row>
    <row r="166" spans="5:5" x14ac:dyDescent="0.25">
      <c r="E166" s="10"/>
    </row>
    <row r="167" spans="5:5" x14ac:dyDescent="0.25">
      <c r="E167" s="7"/>
    </row>
  </sheetData>
  <autoFilter ref="A2:N134" xr:uid="{00000000-0009-0000-0000-000000000000}"/>
  <sortState xmlns:xlrd2="http://schemas.microsoft.com/office/spreadsheetml/2017/richdata2" ref="A3:N134">
    <sortCondition ref="A3:A134"/>
    <sortCondition ref="B3:B134"/>
  </sortState>
  <mergeCells count="1">
    <mergeCell ref="P1:T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8"/>
  <sheetViews>
    <sheetView workbookViewId="0">
      <selection activeCell="F1" sqref="F1"/>
    </sheetView>
  </sheetViews>
  <sheetFormatPr defaultRowHeight="12.75" x14ac:dyDescent="0.2"/>
  <cols>
    <col min="1" max="1" width="80.28515625" style="39" bestFit="1" customWidth="1"/>
    <col min="2" max="2" width="13.85546875" style="39" customWidth="1"/>
    <col min="3" max="3" width="14.5703125" style="39" customWidth="1"/>
    <col min="4" max="4" width="13.85546875" style="39" customWidth="1"/>
    <col min="5" max="6" width="13" style="39" customWidth="1"/>
    <col min="7" max="7" width="16.140625" style="39" customWidth="1"/>
    <col min="8" max="8" width="16.5703125" style="39" customWidth="1"/>
    <col min="9" max="10" width="12.28515625" style="39" customWidth="1"/>
    <col min="11" max="16384" width="9.140625" style="39"/>
  </cols>
  <sheetData>
    <row r="2" spans="1:1" x14ac:dyDescent="0.2">
      <c r="A2" s="37" t="s">
        <v>164</v>
      </c>
    </row>
    <row r="3" spans="1:1" x14ac:dyDescent="0.2">
      <c r="A3" s="38" t="s">
        <v>165</v>
      </c>
    </row>
    <row r="4" spans="1:1" x14ac:dyDescent="0.2">
      <c r="A4" s="38" t="s">
        <v>166</v>
      </c>
    </row>
    <row r="5" spans="1:1" x14ac:dyDescent="0.2">
      <c r="A5" s="9"/>
    </row>
    <row r="6" spans="1:1" x14ac:dyDescent="0.2">
      <c r="A6" s="37" t="s">
        <v>167</v>
      </c>
    </row>
    <row r="7" spans="1:1" x14ac:dyDescent="0.2">
      <c r="A7" s="38" t="s">
        <v>168</v>
      </c>
    </row>
    <row r="8" spans="1:1" x14ac:dyDescent="0.2">
      <c r="A8" s="38" t="s">
        <v>159</v>
      </c>
    </row>
    <row r="9" spans="1:1" x14ac:dyDescent="0.2">
      <c r="A9" s="38" t="s">
        <v>160</v>
      </c>
    </row>
    <row r="10" spans="1:1" x14ac:dyDescent="0.2">
      <c r="A10" s="38" t="s">
        <v>161</v>
      </c>
    </row>
    <row r="11" spans="1:1" x14ac:dyDescent="0.2">
      <c r="A11" s="37" t="s">
        <v>169</v>
      </c>
    </row>
    <row r="12" spans="1:1" x14ac:dyDescent="0.2">
      <c r="A12" s="10"/>
    </row>
    <row r="13" spans="1:1" x14ac:dyDescent="0.2">
      <c r="A13" s="37" t="s">
        <v>170</v>
      </c>
    </row>
    <row r="14" spans="1:1" x14ac:dyDescent="0.2">
      <c r="A14" s="38" t="s">
        <v>162</v>
      </c>
    </row>
    <row r="15" spans="1:1" x14ac:dyDescent="0.2">
      <c r="A15" s="38" t="s">
        <v>163</v>
      </c>
    </row>
    <row r="16" spans="1:1" x14ac:dyDescent="0.2">
      <c r="A16" s="38" t="s">
        <v>171</v>
      </c>
    </row>
    <row r="17" spans="1:1" x14ac:dyDescent="0.2">
      <c r="A17" s="10"/>
    </row>
    <row r="18" spans="1:1" x14ac:dyDescent="0.2">
      <c r="A18" s="37" t="s">
        <v>180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44"/>
  <sheetViews>
    <sheetView zoomScaleNormal="100" workbookViewId="0">
      <pane ySplit="7" topLeftCell="A86" activePane="bottomLeft" state="frozen"/>
      <selection pane="bottomLeft" activeCell="F1" sqref="F1"/>
    </sheetView>
  </sheetViews>
  <sheetFormatPr defaultRowHeight="15" x14ac:dyDescent="0.25"/>
  <cols>
    <col min="1" max="1" width="5.140625" style="3" bestFit="1" customWidth="1"/>
    <col min="2" max="2" width="4" style="3" bestFit="1" customWidth="1"/>
    <col min="3" max="3" width="12.5703125" style="3" hidden="1" customWidth="1"/>
    <col min="4" max="4" width="0" style="3" hidden="1" customWidth="1"/>
    <col min="5" max="5" width="28.5703125" style="3" customWidth="1"/>
    <col min="6" max="6" width="14.140625" style="3" bestFit="1" customWidth="1"/>
    <col min="7" max="7" width="10.85546875" style="3" bestFit="1" customWidth="1"/>
    <col min="8" max="8" width="9.140625" style="3"/>
    <col min="9" max="9" width="10" style="3" customWidth="1"/>
    <col min="10" max="10" width="9.140625" style="3"/>
    <col min="11" max="11" width="11.5703125" style="3" bestFit="1" customWidth="1"/>
    <col min="12" max="12" width="12.140625" style="3" bestFit="1" customWidth="1"/>
    <col min="13" max="13" width="9.140625" style="3"/>
    <col min="14" max="14" width="11.140625" style="3" customWidth="1"/>
    <col min="15" max="15" width="14.7109375" style="3" bestFit="1" customWidth="1"/>
    <col min="16" max="16" width="11.7109375" style="3" customWidth="1"/>
    <col min="17" max="17" width="11" style="3" bestFit="1" customWidth="1"/>
    <col min="18" max="18" width="9.28515625" style="3" customWidth="1"/>
    <col min="19" max="19" width="9.140625" style="3"/>
    <col min="20" max="20" width="10.28515625" style="3" bestFit="1" customWidth="1"/>
    <col min="21" max="16384" width="9.140625" style="3"/>
  </cols>
  <sheetData>
    <row r="1" spans="1:17" x14ac:dyDescent="0.25">
      <c r="E1" s="40" t="s">
        <v>395</v>
      </c>
      <c r="F1" s="41"/>
      <c r="G1" s="41"/>
      <c r="H1" s="42"/>
      <c r="I1" s="41"/>
      <c r="J1" s="41"/>
      <c r="K1" s="41"/>
      <c r="L1" s="41"/>
      <c r="M1" s="41"/>
      <c r="N1" s="41"/>
      <c r="O1" s="41"/>
      <c r="P1" s="43"/>
      <c r="Q1" s="43"/>
    </row>
    <row r="2" spans="1:17" x14ac:dyDescent="0.25">
      <c r="E2" s="44"/>
      <c r="F2" s="45" t="s">
        <v>181</v>
      </c>
      <c r="G2" s="45" t="s">
        <v>182</v>
      </c>
      <c r="H2" s="46" t="s">
        <v>183</v>
      </c>
      <c r="I2" s="45" t="s">
        <v>184</v>
      </c>
      <c r="J2" s="45" t="s">
        <v>185</v>
      </c>
      <c r="K2" s="45" t="s">
        <v>186</v>
      </c>
      <c r="L2" s="45" t="s">
        <v>187</v>
      </c>
      <c r="M2" s="45" t="s">
        <v>188</v>
      </c>
      <c r="N2" s="45" t="s">
        <v>189</v>
      </c>
      <c r="O2" s="45" t="s">
        <v>190</v>
      </c>
      <c r="P2" s="47" t="s">
        <v>191</v>
      </c>
      <c r="Q2" s="47" t="s">
        <v>192</v>
      </c>
    </row>
    <row r="3" spans="1:17" x14ac:dyDescent="0.25">
      <c r="C3" s="48"/>
      <c r="D3" s="48"/>
      <c r="E3" s="49" t="s">
        <v>193</v>
      </c>
      <c r="F3" s="50"/>
      <c r="G3" s="50"/>
      <c r="H3" s="51" t="s">
        <v>194</v>
      </c>
      <c r="I3" s="50"/>
      <c r="J3" s="52" t="s">
        <v>195</v>
      </c>
      <c r="K3" s="50"/>
      <c r="L3" s="50"/>
      <c r="M3" s="53" t="s">
        <v>196</v>
      </c>
      <c r="N3" s="53" t="s">
        <v>197</v>
      </c>
      <c r="O3" s="52" t="s">
        <v>198</v>
      </c>
      <c r="P3" s="52" t="s">
        <v>198</v>
      </c>
      <c r="Q3" s="54" t="s">
        <v>199</v>
      </c>
    </row>
    <row r="4" spans="1:17" x14ac:dyDescent="0.25">
      <c r="E4" s="41"/>
      <c r="F4" s="41"/>
      <c r="G4" s="41"/>
      <c r="H4" s="42"/>
      <c r="I4" s="41"/>
      <c r="J4" s="41"/>
      <c r="K4" s="41"/>
      <c r="L4" s="41"/>
      <c r="M4" s="41"/>
      <c r="N4" s="41"/>
      <c r="O4" s="55" t="s">
        <v>200</v>
      </c>
      <c r="P4" s="56" t="s">
        <v>201</v>
      </c>
      <c r="Q4" s="43"/>
    </row>
    <row r="5" spans="1:17" ht="75.75" thickBot="1" x14ac:dyDescent="0.3">
      <c r="C5" s="48"/>
      <c r="D5" s="48"/>
      <c r="E5" s="57" t="s">
        <v>202</v>
      </c>
      <c r="F5" s="88" t="s">
        <v>203</v>
      </c>
      <c r="G5" s="58" t="s">
        <v>204</v>
      </c>
      <c r="H5" s="90" t="s">
        <v>205</v>
      </c>
      <c r="I5" s="84" t="s">
        <v>206</v>
      </c>
      <c r="J5" s="86" t="s">
        <v>207</v>
      </c>
      <c r="K5" s="92" t="s">
        <v>208</v>
      </c>
      <c r="L5" s="58" t="s">
        <v>209</v>
      </c>
      <c r="M5" s="90" t="s">
        <v>210</v>
      </c>
      <c r="N5" s="84" t="s">
        <v>211</v>
      </c>
      <c r="O5" s="86" t="s">
        <v>212</v>
      </c>
      <c r="P5" s="86" t="s">
        <v>213</v>
      </c>
      <c r="Q5" s="59" t="s">
        <v>214</v>
      </c>
    </row>
    <row r="6" spans="1:17" ht="15.75" thickBot="1" x14ac:dyDescent="0.3">
      <c r="E6" s="60"/>
      <c r="F6" s="89"/>
      <c r="G6" s="61">
        <v>2105.1837961835936</v>
      </c>
      <c r="H6" s="91"/>
      <c r="I6" s="85"/>
      <c r="J6" s="87"/>
      <c r="K6" s="89"/>
      <c r="L6" s="61">
        <v>57947.015037593985</v>
      </c>
      <c r="M6" s="91"/>
      <c r="N6" s="85"/>
      <c r="O6" s="87"/>
      <c r="P6" s="87"/>
      <c r="Q6" s="62"/>
    </row>
    <row r="7" spans="1:17" x14ac:dyDescent="0.25">
      <c r="A7" s="63" t="s">
        <v>215</v>
      </c>
      <c r="B7" s="63" t="s">
        <v>216</v>
      </c>
      <c r="C7" s="63" t="s">
        <v>217</v>
      </c>
      <c r="D7" s="63" t="s">
        <v>218</v>
      </c>
      <c r="E7" s="63" t="s">
        <v>219</v>
      </c>
      <c r="F7" s="63"/>
      <c r="Q7" s="64"/>
    </row>
    <row r="8" spans="1:17" x14ac:dyDescent="0.25">
      <c r="A8" s="2">
        <v>1</v>
      </c>
      <c r="B8" s="3" t="s">
        <v>220</v>
      </c>
      <c r="C8" s="3" t="s">
        <v>221</v>
      </c>
      <c r="D8" s="3" t="s">
        <v>222</v>
      </c>
      <c r="E8" s="3" t="s">
        <v>70</v>
      </c>
      <c r="F8" s="65">
        <v>2044.36</v>
      </c>
      <c r="G8" s="66">
        <v>2105.1837961835936</v>
      </c>
      <c r="H8" s="67">
        <f>F8/G8</f>
        <v>0.97110760766168791</v>
      </c>
      <c r="I8" s="68">
        <v>0.45</v>
      </c>
      <c r="J8" s="67">
        <f>H8*I8</f>
        <v>0.43699842344775958</v>
      </c>
      <c r="K8" s="69">
        <v>44038</v>
      </c>
      <c r="L8" s="66">
        <v>57947.015037593985</v>
      </c>
      <c r="M8" s="67">
        <f>K8/L8</f>
        <v>0.75997012048730539</v>
      </c>
      <c r="N8" s="70">
        <f>J8*M8</f>
        <v>0.33210574452035635</v>
      </c>
      <c r="O8" s="71">
        <f>IF(N8=0,0,IF(N8&lt;0.18,0.18,IF(N8&gt;0.45,0.45,N8)))</f>
        <v>0.33210574452035635</v>
      </c>
      <c r="P8" s="70">
        <v>0.37568000000000001</v>
      </c>
      <c r="Q8" s="72">
        <f>O8-P8</f>
        <v>-4.3574255479643664E-2</v>
      </c>
    </row>
    <row r="9" spans="1:17" x14ac:dyDescent="0.25">
      <c r="A9" s="2">
        <v>3</v>
      </c>
      <c r="B9" s="3" t="s">
        <v>223</v>
      </c>
      <c r="C9" s="3" t="s">
        <v>224</v>
      </c>
      <c r="D9" s="3" t="s">
        <v>222</v>
      </c>
      <c r="E9" s="3" t="s">
        <v>82</v>
      </c>
      <c r="F9" s="65">
        <v>3061.99</v>
      </c>
      <c r="G9" s="66">
        <v>2105.1837961835936</v>
      </c>
      <c r="H9" s="67">
        <f t="shared" ref="H9:H72" si="0">F9/G9</f>
        <v>1.4545000800172239</v>
      </c>
      <c r="I9" s="68">
        <v>0.45</v>
      </c>
      <c r="J9" s="67">
        <f t="shared" ref="J9:J72" si="1">H9*I9</f>
        <v>0.6545250360077508</v>
      </c>
      <c r="K9" s="69">
        <v>77591</v>
      </c>
      <c r="L9" s="66">
        <v>57947.015037593985</v>
      </c>
      <c r="M9" s="67">
        <f t="shared" ref="M9:M72" si="2">K9/L9</f>
        <v>1.338999083035799</v>
      </c>
      <c r="N9" s="70">
        <f t="shared" ref="N9:N72" si="3">J9*M9</f>
        <v>0.87640842303835165</v>
      </c>
      <c r="O9" s="71">
        <f t="shared" ref="O9:O72" si="4">IF(N9=0,0,IF(N9&lt;0.18,0.18,IF(N9&gt;0.45,0.45,N9)))</f>
        <v>0.45</v>
      </c>
      <c r="P9" s="70">
        <v>0.45</v>
      </c>
      <c r="Q9" s="72">
        <f t="shared" ref="Q9:Q72" si="5">O9-P9</f>
        <v>0</v>
      </c>
    </row>
    <row r="10" spans="1:17" x14ac:dyDescent="0.25">
      <c r="A10" s="2">
        <v>5</v>
      </c>
      <c r="B10" s="3" t="s">
        <v>225</v>
      </c>
      <c r="C10" s="3" t="s">
        <v>226</v>
      </c>
      <c r="D10" s="3" t="s">
        <v>222</v>
      </c>
      <c r="E10" s="3" t="s">
        <v>79</v>
      </c>
      <c r="F10" s="65">
        <v>1677.81</v>
      </c>
      <c r="G10" s="66">
        <v>2105.1837961835936</v>
      </c>
      <c r="H10" s="67">
        <f t="shared" si="0"/>
        <v>0.79698979397506142</v>
      </c>
      <c r="I10" s="68">
        <v>0.45</v>
      </c>
      <c r="J10" s="67">
        <f t="shared" si="1"/>
        <v>0.35864540728877764</v>
      </c>
      <c r="K10" s="69">
        <v>49655</v>
      </c>
      <c r="L10" s="66">
        <v>57947.015037593985</v>
      </c>
      <c r="M10" s="67">
        <f t="shared" si="2"/>
        <v>0.85690349999539372</v>
      </c>
      <c r="N10" s="70">
        <f>J10*M10</f>
        <v>0.30732450476302703</v>
      </c>
      <c r="O10" s="71">
        <f t="shared" si="4"/>
        <v>0.30732450476302703</v>
      </c>
      <c r="P10" s="70">
        <v>0.32300000000000001</v>
      </c>
      <c r="Q10" s="72">
        <f t="shared" si="5"/>
        <v>-1.5675495236972981E-2</v>
      </c>
    </row>
    <row r="11" spans="1:17" x14ac:dyDescent="0.25">
      <c r="A11" s="2">
        <v>7</v>
      </c>
      <c r="B11" s="3" t="s">
        <v>227</v>
      </c>
      <c r="C11" s="3" t="s">
        <v>228</v>
      </c>
      <c r="D11" s="3" t="s">
        <v>222</v>
      </c>
      <c r="E11" s="3" t="s">
        <v>149</v>
      </c>
      <c r="F11" s="65">
        <v>1982.32</v>
      </c>
      <c r="G11" s="66">
        <v>2105.1837961835936</v>
      </c>
      <c r="H11" s="67">
        <f t="shared" si="0"/>
        <v>0.94163749673243324</v>
      </c>
      <c r="I11" s="68">
        <v>0.45</v>
      </c>
      <c r="J11" s="67">
        <f t="shared" si="1"/>
        <v>0.42373687352959499</v>
      </c>
      <c r="K11" s="69">
        <v>54979</v>
      </c>
      <c r="L11" s="66">
        <v>57947.015037593985</v>
      </c>
      <c r="M11" s="67">
        <f t="shared" si="2"/>
        <v>0.94878053622488678</v>
      </c>
      <c r="N11" s="70">
        <f t="shared" si="3"/>
        <v>0.40203329808566618</v>
      </c>
      <c r="O11" s="71">
        <f t="shared" si="4"/>
        <v>0.40203329808566618</v>
      </c>
      <c r="P11" s="70">
        <v>0.29759000000000002</v>
      </c>
      <c r="Q11" s="72">
        <f t="shared" si="5"/>
        <v>0.10444329808566616</v>
      </c>
    </row>
    <row r="12" spans="1:17" x14ac:dyDescent="0.25">
      <c r="A12" s="2">
        <v>9</v>
      </c>
      <c r="B12" s="3" t="s">
        <v>229</v>
      </c>
      <c r="C12" s="3" t="s">
        <v>230</v>
      </c>
      <c r="D12" s="3" t="s">
        <v>222</v>
      </c>
      <c r="E12" s="3" t="s">
        <v>45</v>
      </c>
      <c r="F12" s="65">
        <v>1621.38</v>
      </c>
      <c r="G12" s="66">
        <v>2105.1837961835936</v>
      </c>
      <c r="H12" s="67">
        <f t="shared" si="0"/>
        <v>0.77018453350217564</v>
      </c>
      <c r="I12" s="68">
        <v>0.45</v>
      </c>
      <c r="J12" s="67">
        <f t="shared" si="1"/>
        <v>0.34658304007597907</v>
      </c>
      <c r="K12" s="69">
        <v>48980</v>
      </c>
      <c r="L12" s="66">
        <v>57947.015037593985</v>
      </c>
      <c r="M12" s="67">
        <f t="shared" si="2"/>
        <v>0.84525492759589949</v>
      </c>
      <c r="N12" s="70">
        <f t="shared" si="3"/>
        <v>0.2929510224453884</v>
      </c>
      <c r="O12" s="71">
        <f t="shared" si="4"/>
        <v>0.2929510224453884</v>
      </c>
      <c r="P12" s="70">
        <v>0.40004000000000001</v>
      </c>
      <c r="Q12" s="72">
        <f t="shared" si="5"/>
        <v>-0.10708897755461161</v>
      </c>
    </row>
    <row r="13" spans="1:17" x14ac:dyDescent="0.25">
      <c r="A13" s="2">
        <v>11</v>
      </c>
      <c r="B13" s="3" t="s">
        <v>229</v>
      </c>
      <c r="C13" s="3" t="s">
        <v>231</v>
      </c>
      <c r="D13" s="3" t="s">
        <v>222</v>
      </c>
      <c r="E13" s="3" t="s">
        <v>109</v>
      </c>
      <c r="F13" s="65">
        <v>1728.13</v>
      </c>
      <c r="G13" s="66">
        <v>2105.1837961835936</v>
      </c>
      <c r="H13" s="67">
        <f t="shared" si="0"/>
        <v>0.82089269503824813</v>
      </c>
      <c r="I13" s="68">
        <v>0.45</v>
      </c>
      <c r="J13" s="67">
        <f t="shared" si="1"/>
        <v>0.36940171276721168</v>
      </c>
      <c r="K13" s="69">
        <v>50148</v>
      </c>
      <c r="L13" s="66">
        <v>57947.015037593985</v>
      </c>
      <c r="M13" s="67">
        <f t="shared" si="2"/>
        <v>0.86541127213309854</v>
      </c>
      <c r="N13" s="70">
        <f t="shared" si="3"/>
        <v>0.31968440617401811</v>
      </c>
      <c r="O13" s="71">
        <f t="shared" si="4"/>
        <v>0.31968440617401811</v>
      </c>
      <c r="P13" s="70">
        <v>0.30913000000000002</v>
      </c>
      <c r="Q13" s="72">
        <f t="shared" si="5"/>
        <v>1.0554406174018094E-2</v>
      </c>
    </row>
    <row r="14" spans="1:17" x14ac:dyDescent="0.25">
      <c r="A14" s="2">
        <v>13</v>
      </c>
      <c r="B14" s="3" t="s">
        <v>232</v>
      </c>
      <c r="C14" s="3" t="s">
        <v>233</v>
      </c>
      <c r="D14" s="3" t="s">
        <v>222</v>
      </c>
      <c r="E14" s="3" t="s">
        <v>80</v>
      </c>
      <c r="F14" s="65">
        <v>4512.8500000000004</v>
      </c>
      <c r="G14" s="66">
        <v>2105.1837961835936</v>
      </c>
      <c r="H14" s="67">
        <f t="shared" si="0"/>
        <v>2.1436845600755485</v>
      </c>
      <c r="I14" s="68">
        <v>0.45</v>
      </c>
      <c r="J14" s="67">
        <f t="shared" si="1"/>
        <v>0.9646580520339969</v>
      </c>
      <c r="K14" s="69">
        <v>114705</v>
      </c>
      <c r="L14" s="66">
        <v>57947.015037593985</v>
      </c>
      <c r="M14" s="67">
        <f t="shared" si="2"/>
        <v>1.9794807364207359</v>
      </c>
      <c r="N14" s="70">
        <f t="shared" si="3"/>
        <v>1.9095220312344487</v>
      </c>
      <c r="O14" s="71">
        <f t="shared" si="4"/>
        <v>0.45</v>
      </c>
      <c r="P14" s="70">
        <v>0.45</v>
      </c>
      <c r="Q14" s="72">
        <f t="shared" si="5"/>
        <v>0</v>
      </c>
    </row>
    <row r="15" spans="1:17" x14ac:dyDescent="0.25">
      <c r="A15" s="2">
        <v>15</v>
      </c>
      <c r="B15" s="3" t="s">
        <v>234</v>
      </c>
      <c r="C15" s="3" t="s">
        <v>235</v>
      </c>
      <c r="D15" s="3" t="s">
        <v>222</v>
      </c>
      <c r="E15" s="3" t="s">
        <v>108</v>
      </c>
      <c r="F15" s="65">
        <v>2033.84</v>
      </c>
      <c r="G15" s="66">
        <v>2105.1837961835936</v>
      </c>
      <c r="H15" s="67">
        <f t="shared" si="0"/>
        <v>0.96611041928361308</v>
      </c>
      <c r="I15" s="68">
        <v>0.45</v>
      </c>
      <c r="J15" s="67">
        <f t="shared" si="1"/>
        <v>0.43474968867762587</v>
      </c>
      <c r="K15" s="69">
        <v>58368</v>
      </c>
      <c r="L15" s="66">
        <v>57947.015037593985</v>
      </c>
      <c r="M15" s="67">
        <f t="shared" si="2"/>
        <v>1.0072649982424962</v>
      </c>
      <c r="N15" s="70">
        <f t="shared" si="3"/>
        <v>0.4379081444017946</v>
      </c>
      <c r="O15" s="71">
        <f t="shared" si="4"/>
        <v>0.4379081444017946</v>
      </c>
      <c r="P15" s="70">
        <v>0.42775999999999997</v>
      </c>
      <c r="Q15" s="72">
        <f t="shared" si="5"/>
        <v>1.0148144401794623E-2</v>
      </c>
    </row>
    <row r="16" spans="1:17" x14ac:dyDescent="0.25">
      <c r="A16" s="2">
        <v>17</v>
      </c>
      <c r="B16" s="3" t="s">
        <v>234</v>
      </c>
      <c r="C16" s="3" t="s">
        <v>236</v>
      </c>
      <c r="D16" s="3" t="s">
        <v>222</v>
      </c>
      <c r="E16" s="3" t="s">
        <v>136</v>
      </c>
      <c r="F16" s="65">
        <v>5693.07</v>
      </c>
      <c r="G16" s="66">
        <v>2105.1837961835936</v>
      </c>
      <c r="H16" s="67">
        <f t="shared" si="0"/>
        <v>2.7043101938751128</v>
      </c>
      <c r="I16" s="68">
        <v>0.45</v>
      </c>
      <c r="J16" s="67">
        <f t="shared" si="1"/>
        <v>1.2169395872438009</v>
      </c>
      <c r="K16" s="69">
        <v>48753</v>
      </c>
      <c r="L16" s="66">
        <v>57947.015037593985</v>
      </c>
      <c r="M16" s="67">
        <f t="shared" si="2"/>
        <v>0.84133755584081027</v>
      </c>
      <c r="N16" s="70">
        <f t="shared" si="3"/>
        <v>1.0238569779376239</v>
      </c>
      <c r="O16" s="71">
        <f t="shared" si="4"/>
        <v>0.45</v>
      </c>
      <c r="P16" s="70">
        <v>0.38274999999999998</v>
      </c>
      <c r="Q16" s="72">
        <f t="shared" si="5"/>
        <v>6.7250000000000032E-2</v>
      </c>
    </row>
    <row r="17" spans="1:17" x14ac:dyDescent="0.25">
      <c r="A17" s="2">
        <v>19</v>
      </c>
      <c r="B17" s="3" t="s">
        <v>229</v>
      </c>
      <c r="C17" s="3" t="s">
        <v>237</v>
      </c>
      <c r="D17" s="3" t="s">
        <v>222</v>
      </c>
      <c r="E17" s="3" t="s">
        <v>238</v>
      </c>
      <c r="F17" s="65">
        <v>2212.54</v>
      </c>
      <c r="G17" s="66">
        <v>2105.1837961835936</v>
      </c>
      <c r="H17" s="67">
        <f t="shared" si="0"/>
        <v>1.0509961192039519</v>
      </c>
      <c r="I17" s="68">
        <v>0.45</v>
      </c>
      <c r="J17" s="67">
        <f t="shared" si="1"/>
        <v>0.47294825364177834</v>
      </c>
      <c r="K17" s="69">
        <v>65172</v>
      </c>
      <c r="L17" s="66">
        <v>57947.015037593985</v>
      </c>
      <c r="M17" s="67">
        <f t="shared" si="2"/>
        <v>1.124682608029399</v>
      </c>
      <c r="N17" s="70">
        <f t="shared" si="3"/>
        <v>0.53191667536878495</v>
      </c>
      <c r="O17" s="71">
        <f t="shared" si="4"/>
        <v>0.45</v>
      </c>
      <c r="P17" s="70">
        <v>0.43923000000000001</v>
      </c>
      <c r="Q17" s="72">
        <f t="shared" si="5"/>
        <v>1.0770000000000002E-2</v>
      </c>
    </row>
    <row r="18" spans="1:17" x14ac:dyDescent="0.25">
      <c r="A18" s="2">
        <v>21</v>
      </c>
      <c r="B18" s="3" t="s">
        <v>239</v>
      </c>
      <c r="C18" s="3" t="s">
        <v>240</v>
      </c>
      <c r="D18" s="3" t="s">
        <v>222</v>
      </c>
      <c r="E18" s="3" t="s">
        <v>133</v>
      </c>
      <c r="F18" s="65">
        <v>1684.02</v>
      </c>
      <c r="G18" s="66">
        <v>2105.1837961835936</v>
      </c>
      <c r="H18" s="67">
        <f t="shared" si="0"/>
        <v>0.79993965517542687</v>
      </c>
      <c r="I18" s="68">
        <v>0.45</v>
      </c>
      <c r="J18" s="67">
        <f t="shared" si="1"/>
        <v>0.3599728448289421</v>
      </c>
      <c r="K18" s="69">
        <v>45564</v>
      </c>
      <c r="L18" s="66">
        <v>57947.015037593985</v>
      </c>
      <c r="M18" s="67">
        <f t="shared" si="2"/>
        <v>0.78630452268231033</v>
      </c>
      <c r="N18" s="70">
        <f t="shared" si="3"/>
        <v>0.2830482759318147</v>
      </c>
      <c r="O18" s="71">
        <f t="shared" si="4"/>
        <v>0.2830482759318147</v>
      </c>
      <c r="P18" s="70">
        <v>0.22239</v>
      </c>
      <c r="Q18" s="72">
        <f t="shared" si="5"/>
        <v>6.0658275931814692E-2</v>
      </c>
    </row>
    <row r="19" spans="1:17" x14ac:dyDescent="0.25">
      <c r="A19" s="2">
        <v>23</v>
      </c>
      <c r="B19" s="3" t="s">
        <v>225</v>
      </c>
      <c r="C19" s="3" t="s">
        <v>241</v>
      </c>
      <c r="D19" s="3" t="s">
        <v>222</v>
      </c>
      <c r="E19" s="3" t="s">
        <v>115</v>
      </c>
      <c r="F19" s="65">
        <v>2185</v>
      </c>
      <c r="G19" s="66">
        <v>2105.1837961835936</v>
      </c>
      <c r="H19" s="67">
        <f t="shared" si="0"/>
        <v>1.0379141260545051</v>
      </c>
      <c r="I19" s="68">
        <v>0.45</v>
      </c>
      <c r="J19" s="67">
        <f t="shared" si="1"/>
        <v>0.46706135672452731</v>
      </c>
      <c r="K19" s="69">
        <v>70388</v>
      </c>
      <c r="L19" s="66">
        <v>57947.015037593985</v>
      </c>
      <c r="M19" s="67">
        <f t="shared" si="2"/>
        <v>1.2146958726749728</v>
      </c>
      <c r="N19" s="70">
        <f t="shared" si="3"/>
        <v>0.5673375022992565</v>
      </c>
      <c r="O19" s="71">
        <f t="shared" si="4"/>
        <v>0.45</v>
      </c>
      <c r="P19" s="70">
        <v>0.43112</v>
      </c>
      <c r="Q19" s="72">
        <f t="shared" si="5"/>
        <v>1.8880000000000008E-2</v>
      </c>
    </row>
    <row r="20" spans="1:17" x14ac:dyDescent="0.25">
      <c r="A20" s="2">
        <v>25</v>
      </c>
      <c r="B20" s="3" t="s">
        <v>242</v>
      </c>
      <c r="C20" s="3" t="s">
        <v>243</v>
      </c>
      <c r="D20" s="3" t="s">
        <v>222</v>
      </c>
      <c r="E20" s="3" t="s">
        <v>103</v>
      </c>
      <c r="F20" s="65">
        <v>1972.96</v>
      </c>
      <c r="G20" s="66">
        <v>2105.1837961835936</v>
      </c>
      <c r="H20" s="67">
        <f t="shared" si="0"/>
        <v>0.93719132912608538</v>
      </c>
      <c r="I20" s="68">
        <v>0.45</v>
      </c>
      <c r="J20" s="67">
        <f t="shared" si="1"/>
        <v>0.42173609810673846</v>
      </c>
      <c r="K20" s="69">
        <v>42569</v>
      </c>
      <c r="L20" s="66">
        <v>57947.015037593985</v>
      </c>
      <c r="M20" s="67">
        <f t="shared" si="2"/>
        <v>0.73461937551714662</v>
      </c>
      <c r="N20" s="70">
        <f t="shared" si="3"/>
        <v>0.30981550902421029</v>
      </c>
      <c r="O20" s="71">
        <f t="shared" si="4"/>
        <v>0.30981550902421029</v>
      </c>
      <c r="P20" s="70">
        <v>0.30381000000000002</v>
      </c>
      <c r="Q20" s="72">
        <f t="shared" si="5"/>
        <v>6.0055090242102649E-3</v>
      </c>
    </row>
    <row r="21" spans="1:17" x14ac:dyDescent="0.25">
      <c r="A21" s="2">
        <v>27</v>
      </c>
      <c r="B21" s="3" t="s">
        <v>244</v>
      </c>
      <c r="C21" s="3" t="s">
        <v>245</v>
      </c>
      <c r="D21" s="3" t="s">
        <v>222</v>
      </c>
      <c r="E21" s="3" t="s">
        <v>22</v>
      </c>
      <c r="F21" s="65">
        <v>1759.97</v>
      </c>
      <c r="G21" s="66">
        <v>2105.1837961835936</v>
      </c>
      <c r="H21" s="67">
        <f t="shared" si="0"/>
        <v>0.83601726518633745</v>
      </c>
      <c r="I21" s="68">
        <v>0.45</v>
      </c>
      <c r="J21" s="67">
        <f t="shared" si="1"/>
        <v>0.37620776933385186</v>
      </c>
      <c r="K21" s="69">
        <v>32993</v>
      </c>
      <c r="L21" s="66">
        <v>57947.015037593985</v>
      </c>
      <c r="M21" s="67">
        <f t="shared" si="2"/>
        <v>0.56936496174298712</v>
      </c>
      <c r="N21" s="70">
        <f t="shared" si="3"/>
        <v>0.21419952219418309</v>
      </c>
      <c r="O21" s="71">
        <f t="shared" si="4"/>
        <v>0.21419952219418309</v>
      </c>
      <c r="P21" s="70">
        <v>0.39772000000000002</v>
      </c>
      <c r="Q21" s="72">
        <f t="shared" si="5"/>
        <v>-0.18352047780581693</v>
      </c>
    </row>
    <row r="22" spans="1:17" x14ac:dyDescent="0.25">
      <c r="A22" s="2">
        <v>29</v>
      </c>
      <c r="B22" s="3" t="s">
        <v>227</v>
      </c>
      <c r="C22" s="3" t="s">
        <v>246</v>
      </c>
      <c r="D22" s="3" t="s">
        <v>222</v>
      </c>
      <c r="E22" s="3" t="s">
        <v>71</v>
      </c>
      <c r="F22" s="65">
        <v>1766.61</v>
      </c>
      <c r="G22" s="66">
        <v>2105.1837961835936</v>
      </c>
      <c r="H22" s="67">
        <f t="shared" si="0"/>
        <v>0.83917138408656711</v>
      </c>
      <c r="I22" s="68">
        <v>0.45</v>
      </c>
      <c r="J22" s="67">
        <f t="shared" si="1"/>
        <v>0.37762712283895522</v>
      </c>
      <c r="K22" s="69">
        <v>41763</v>
      </c>
      <c r="L22" s="66">
        <v>57947.015037593985</v>
      </c>
      <c r="M22" s="67">
        <f t="shared" si="2"/>
        <v>0.72071011721493561</v>
      </c>
      <c r="N22" s="70">
        <f t="shared" si="3"/>
        <v>0.27215968796480228</v>
      </c>
      <c r="O22" s="71">
        <f t="shared" si="4"/>
        <v>0.27215968796480228</v>
      </c>
      <c r="P22" s="70">
        <v>0.31052000000000002</v>
      </c>
      <c r="Q22" s="72">
        <f t="shared" si="5"/>
        <v>-3.8360312035197741E-2</v>
      </c>
    </row>
    <row r="23" spans="1:17" x14ac:dyDescent="0.25">
      <c r="A23" s="2">
        <v>31</v>
      </c>
      <c r="B23" s="3" t="s">
        <v>229</v>
      </c>
      <c r="C23" s="3" t="s">
        <v>247</v>
      </c>
      <c r="D23" s="3" t="s">
        <v>222</v>
      </c>
      <c r="E23" s="3" t="s">
        <v>44</v>
      </c>
      <c r="F23" s="65">
        <v>1607.52</v>
      </c>
      <c r="G23" s="66">
        <v>2105.1837961835936</v>
      </c>
      <c r="H23" s="67">
        <f t="shared" si="0"/>
        <v>0.76360078531585263</v>
      </c>
      <c r="I23" s="68">
        <v>0.45</v>
      </c>
      <c r="J23" s="67">
        <f t="shared" si="1"/>
        <v>0.3436203533921337</v>
      </c>
      <c r="K23" s="69">
        <v>50849</v>
      </c>
      <c r="L23" s="66">
        <v>57947.015037593985</v>
      </c>
      <c r="M23" s="67">
        <f t="shared" si="2"/>
        <v>0.87750853028427711</v>
      </c>
      <c r="N23" s="70">
        <f t="shared" si="3"/>
        <v>0.30152979128089519</v>
      </c>
      <c r="O23" s="71">
        <f t="shared" si="4"/>
        <v>0.30152979128089519</v>
      </c>
      <c r="P23" s="70">
        <v>0.41154000000000002</v>
      </c>
      <c r="Q23" s="72">
        <f t="shared" si="5"/>
        <v>-0.11001020871910483</v>
      </c>
    </row>
    <row r="24" spans="1:17" x14ac:dyDescent="0.25">
      <c r="A24" s="2">
        <v>33</v>
      </c>
      <c r="B24" s="3" t="s">
        <v>248</v>
      </c>
      <c r="C24" s="3" t="s">
        <v>249</v>
      </c>
      <c r="D24" s="3" t="s">
        <v>222</v>
      </c>
      <c r="E24" s="3" t="s">
        <v>128</v>
      </c>
      <c r="F24" s="65">
        <v>1937.53</v>
      </c>
      <c r="G24" s="66">
        <v>2105.1837961835936</v>
      </c>
      <c r="H24" s="67">
        <f t="shared" si="0"/>
        <v>0.92036144469308256</v>
      </c>
      <c r="I24" s="68">
        <v>0.45</v>
      </c>
      <c r="J24" s="67">
        <f t="shared" si="1"/>
        <v>0.41416265011188719</v>
      </c>
      <c r="K24" s="69">
        <v>62207</v>
      </c>
      <c r="L24" s="66">
        <v>57947.015037593985</v>
      </c>
      <c r="M24" s="67">
        <f t="shared" si="2"/>
        <v>1.0735151751931016</v>
      </c>
      <c r="N24" s="70">
        <f t="shared" si="3"/>
        <v>0.4446098898933018</v>
      </c>
      <c r="O24" s="71">
        <f t="shared" si="4"/>
        <v>0.4446098898933018</v>
      </c>
      <c r="P24" s="70">
        <v>0.39727000000000001</v>
      </c>
      <c r="Q24" s="72">
        <f t="shared" si="5"/>
        <v>4.733988989330179E-2</v>
      </c>
    </row>
    <row r="25" spans="1:17" x14ac:dyDescent="0.25">
      <c r="A25" s="2">
        <v>35</v>
      </c>
      <c r="B25" s="3" t="s">
        <v>239</v>
      </c>
      <c r="C25" s="3" t="s">
        <v>250</v>
      </c>
      <c r="D25" s="3" t="s">
        <v>222</v>
      </c>
      <c r="E25" s="3" t="s">
        <v>47</v>
      </c>
      <c r="F25" s="65">
        <v>1515.11</v>
      </c>
      <c r="G25" s="66">
        <v>2105.1837961835936</v>
      </c>
      <c r="H25" s="67">
        <f t="shared" si="0"/>
        <v>0.71970438056130026</v>
      </c>
      <c r="I25" s="68">
        <v>0.45</v>
      </c>
      <c r="J25" s="67">
        <f t="shared" si="1"/>
        <v>0.32386697125258512</v>
      </c>
      <c r="K25" s="69">
        <v>42262</v>
      </c>
      <c r="L25" s="66">
        <v>57947.015037593985</v>
      </c>
      <c r="M25" s="67">
        <f t="shared" si="2"/>
        <v>0.72932143221841372</v>
      </c>
      <c r="N25" s="70">
        <f t="shared" si="3"/>
        <v>0.23620312332217522</v>
      </c>
      <c r="O25" s="71">
        <f t="shared" si="4"/>
        <v>0.23620312332217522</v>
      </c>
      <c r="P25" s="70">
        <v>0.33705000000000002</v>
      </c>
      <c r="Q25" s="72">
        <f t="shared" si="5"/>
        <v>-0.1008468766778248</v>
      </c>
    </row>
    <row r="26" spans="1:17" x14ac:dyDescent="0.25">
      <c r="A26" s="2">
        <v>36</v>
      </c>
      <c r="B26" s="3" t="s">
        <v>251</v>
      </c>
      <c r="C26" s="3" t="s">
        <v>252</v>
      </c>
      <c r="D26" s="3" t="s">
        <v>222</v>
      </c>
      <c r="E26" s="3" t="s">
        <v>155</v>
      </c>
      <c r="F26" s="65">
        <v>2327.08</v>
      </c>
      <c r="G26" s="66">
        <v>2105.1837961835936</v>
      </c>
      <c r="H26" s="67">
        <f t="shared" si="0"/>
        <v>1.1054046702329143</v>
      </c>
      <c r="I26" s="68">
        <v>0.45</v>
      </c>
      <c r="J26" s="67">
        <f t="shared" si="1"/>
        <v>0.49743210160481144</v>
      </c>
      <c r="K26" s="69">
        <v>54504</v>
      </c>
      <c r="L26" s="66">
        <v>57947.015037593985</v>
      </c>
      <c r="M26" s="67">
        <f t="shared" si="2"/>
        <v>0.94058339268450186</v>
      </c>
      <c r="N26" s="70">
        <f t="shared" si="3"/>
        <v>0.46787637375763541</v>
      </c>
      <c r="O26" s="71">
        <f t="shared" si="4"/>
        <v>0.45</v>
      </c>
      <c r="P26" s="70">
        <v>0.26905000000000001</v>
      </c>
      <c r="Q26" s="72">
        <f t="shared" si="5"/>
        <v>0.18095</v>
      </c>
    </row>
    <row r="27" spans="1:17" x14ac:dyDescent="0.25">
      <c r="A27" s="2">
        <v>37</v>
      </c>
      <c r="B27" s="3" t="s">
        <v>227</v>
      </c>
      <c r="C27" s="3" t="s">
        <v>253</v>
      </c>
      <c r="D27" s="3" t="s">
        <v>222</v>
      </c>
      <c r="E27" s="3" t="s">
        <v>63</v>
      </c>
      <c r="F27" s="65">
        <v>1559.24</v>
      </c>
      <c r="G27" s="66">
        <v>2105.1837961835936</v>
      </c>
      <c r="H27" s="67">
        <f t="shared" si="0"/>
        <v>0.74066692078225471</v>
      </c>
      <c r="I27" s="68">
        <v>0.45</v>
      </c>
      <c r="J27" s="67">
        <f t="shared" si="1"/>
        <v>0.33330011435201462</v>
      </c>
      <c r="K27" s="69">
        <v>40864</v>
      </c>
      <c r="L27" s="66">
        <v>57947.015037593985</v>
      </c>
      <c r="M27" s="67">
        <f t="shared" si="2"/>
        <v>0.70519594449323875</v>
      </c>
      <c r="N27" s="70">
        <f t="shared" si="3"/>
        <v>0.23504188894017342</v>
      </c>
      <c r="O27" s="71">
        <f t="shared" si="4"/>
        <v>0.23504188894017342</v>
      </c>
      <c r="P27" s="70">
        <v>0.29110999999999998</v>
      </c>
      <c r="Q27" s="72">
        <f t="shared" si="5"/>
        <v>-5.6068111059826564E-2</v>
      </c>
    </row>
    <row r="28" spans="1:17" x14ac:dyDescent="0.25">
      <c r="A28" s="2">
        <v>41</v>
      </c>
      <c r="B28" s="3" t="s">
        <v>254</v>
      </c>
      <c r="C28" s="3" t="s">
        <v>255</v>
      </c>
      <c r="D28" s="3" t="s">
        <v>222</v>
      </c>
      <c r="E28" s="3" t="s">
        <v>83</v>
      </c>
      <c r="F28" s="65">
        <v>2091.75</v>
      </c>
      <c r="G28" s="66">
        <v>2105.1837961835936</v>
      </c>
      <c r="H28" s="67">
        <f t="shared" si="0"/>
        <v>0.99361870625835746</v>
      </c>
      <c r="I28" s="68">
        <v>0.45</v>
      </c>
      <c r="J28" s="67">
        <f t="shared" si="1"/>
        <v>0.44712841781626089</v>
      </c>
      <c r="K28" s="69">
        <v>80573</v>
      </c>
      <c r="L28" s="66">
        <v>57947.015037593985</v>
      </c>
      <c r="M28" s="67">
        <f t="shared" si="2"/>
        <v>1.3904598873251206</v>
      </c>
      <c r="N28" s="70">
        <f t="shared" si="3"/>
        <v>0.6217141294566576</v>
      </c>
      <c r="O28" s="71">
        <f t="shared" si="4"/>
        <v>0.45</v>
      </c>
      <c r="P28" s="70">
        <v>0.45</v>
      </c>
      <c r="Q28" s="72">
        <f t="shared" si="5"/>
        <v>0</v>
      </c>
    </row>
    <row r="29" spans="1:17" x14ac:dyDescent="0.25">
      <c r="A29" s="2">
        <v>43</v>
      </c>
      <c r="B29" s="3" t="s">
        <v>256</v>
      </c>
      <c r="C29" s="3" t="s">
        <v>257</v>
      </c>
      <c r="D29" s="3" t="s">
        <v>222</v>
      </c>
      <c r="E29" s="3" t="s">
        <v>129</v>
      </c>
      <c r="F29" s="65">
        <v>2917.62</v>
      </c>
      <c r="G29" s="66">
        <v>2105.1837961835936</v>
      </c>
      <c r="H29" s="67">
        <f t="shared" si="0"/>
        <v>1.3859217448325607</v>
      </c>
      <c r="I29" s="68">
        <v>0.45</v>
      </c>
      <c r="J29" s="67">
        <f t="shared" si="1"/>
        <v>0.62366478517465229</v>
      </c>
      <c r="K29" s="69">
        <v>76359</v>
      </c>
      <c r="L29" s="66">
        <v>57947.015037593985</v>
      </c>
      <c r="M29" s="67">
        <f t="shared" si="2"/>
        <v>1.3177382812636849</v>
      </c>
      <c r="N29" s="70">
        <f t="shared" si="3"/>
        <v>0.82182696210073158</v>
      </c>
      <c r="O29" s="71">
        <f t="shared" si="4"/>
        <v>0.45</v>
      </c>
      <c r="P29" s="70">
        <v>0.39613999999999999</v>
      </c>
      <c r="Q29" s="72">
        <f t="shared" si="5"/>
        <v>5.3860000000000019E-2</v>
      </c>
    </row>
    <row r="30" spans="1:17" x14ac:dyDescent="0.25">
      <c r="A30" s="2">
        <v>45</v>
      </c>
      <c r="B30" s="3" t="s">
        <v>225</v>
      </c>
      <c r="C30" s="3" t="s">
        <v>258</v>
      </c>
      <c r="D30" s="3" t="s">
        <v>222</v>
      </c>
      <c r="E30" s="3" t="s">
        <v>146</v>
      </c>
      <c r="F30" s="65">
        <v>1787.37</v>
      </c>
      <c r="G30" s="66">
        <v>2105.1837961835936</v>
      </c>
      <c r="H30" s="67">
        <f t="shared" si="0"/>
        <v>0.84903275582885163</v>
      </c>
      <c r="I30" s="68">
        <v>0.45</v>
      </c>
      <c r="J30" s="67">
        <f t="shared" si="1"/>
        <v>0.38206474012298325</v>
      </c>
      <c r="K30" s="69">
        <v>50210</v>
      </c>
      <c r="L30" s="66">
        <v>57947.015037593985</v>
      </c>
      <c r="M30" s="67">
        <f t="shared" si="2"/>
        <v>0.86648121507942244</v>
      </c>
      <c r="N30" s="70">
        <f t="shared" si="3"/>
        <v>0.3310519202607663</v>
      </c>
      <c r="O30" s="71">
        <f t="shared" si="4"/>
        <v>0.3310519202607663</v>
      </c>
      <c r="P30" s="70">
        <v>0.24041000000000001</v>
      </c>
      <c r="Q30" s="72">
        <f t="shared" si="5"/>
        <v>9.0641920260766284E-2</v>
      </c>
    </row>
    <row r="31" spans="1:17" x14ac:dyDescent="0.25">
      <c r="A31" s="2">
        <v>47</v>
      </c>
      <c r="B31" s="3" t="s">
        <v>259</v>
      </c>
      <c r="C31" s="3" t="s">
        <v>260</v>
      </c>
      <c r="D31" s="3" t="s">
        <v>222</v>
      </c>
      <c r="E31" s="3" t="s">
        <v>111</v>
      </c>
      <c r="F31" s="65">
        <v>2098.2199999999998</v>
      </c>
      <c r="G31" s="66">
        <v>2105.1837961835936</v>
      </c>
      <c r="H31" s="67">
        <f t="shared" si="0"/>
        <v>0.99669207211445476</v>
      </c>
      <c r="I31" s="68">
        <v>0.45</v>
      </c>
      <c r="J31" s="67">
        <f t="shared" si="1"/>
        <v>0.44851143245150465</v>
      </c>
      <c r="K31" s="69">
        <v>69318</v>
      </c>
      <c r="L31" s="66">
        <v>57947.015037593985</v>
      </c>
      <c r="M31" s="67">
        <f t="shared" si="2"/>
        <v>1.1962307282787374</v>
      </c>
      <c r="N31" s="70">
        <f t="shared" si="3"/>
        <v>0.53652315748280321</v>
      </c>
      <c r="O31" s="71">
        <f t="shared" si="4"/>
        <v>0.45</v>
      </c>
      <c r="P31" s="70">
        <v>0.43518000000000001</v>
      </c>
      <c r="Q31" s="72">
        <f t="shared" si="5"/>
        <v>1.482E-2</v>
      </c>
    </row>
    <row r="32" spans="1:17" x14ac:dyDescent="0.25">
      <c r="A32" s="2">
        <v>49</v>
      </c>
      <c r="B32" s="3" t="s">
        <v>227</v>
      </c>
      <c r="C32" s="3" t="s">
        <v>261</v>
      </c>
      <c r="D32" s="3" t="s">
        <v>222</v>
      </c>
      <c r="E32" s="3" t="s">
        <v>114</v>
      </c>
      <c r="F32" s="65">
        <v>1670.47</v>
      </c>
      <c r="G32" s="66">
        <v>2105.1837961835936</v>
      </c>
      <c r="H32" s="67">
        <f t="shared" si="0"/>
        <v>0.79350316254016895</v>
      </c>
      <c r="I32" s="68">
        <v>0.45</v>
      </c>
      <c r="J32" s="67">
        <f t="shared" si="1"/>
        <v>0.35707642314307603</v>
      </c>
      <c r="K32" s="69">
        <v>44699</v>
      </c>
      <c r="L32" s="66">
        <v>57947.015037593985</v>
      </c>
      <c r="M32" s="67">
        <f t="shared" si="2"/>
        <v>0.77137709286666212</v>
      </c>
      <c r="N32" s="70">
        <f t="shared" si="3"/>
        <v>0.27544057321533211</v>
      </c>
      <c r="O32" s="71">
        <f t="shared" si="4"/>
        <v>0.27544057321533211</v>
      </c>
      <c r="P32" s="70">
        <v>0.25741999999999998</v>
      </c>
      <c r="Q32" s="72">
        <f t="shared" si="5"/>
        <v>1.8020573215332125E-2</v>
      </c>
    </row>
    <row r="33" spans="1:17" x14ac:dyDescent="0.25">
      <c r="A33" s="2">
        <v>51</v>
      </c>
      <c r="B33" s="3" t="s">
        <v>244</v>
      </c>
      <c r="C33" s="3" t="s">
        <v>262</v>
      </c>
      <c r="D33" s="3" t="s">
        <v>222</v>
      </c>
      <c r="E33" s="3" t="s">
        <v>14</v>
      </c>
      <c r="F33" s="65">
        <v>1582.68</v>
      </c>
      <c r="G33" s="66">
        <v>2105.1837961835936</v>
      </c>
      <c r="H33" s="67">
        <f t="shared" si="0"/>
        <v>0.75180134051439096</v>
      </c>
      <c r="I33" s="68">
        <v>0.45</v>
      </c>
      <c r="J33" s="67">
        <f t="shared" si="1"/>
        <v>0.33831060323147594</v>
      </c>
      <c r="K33" s="69">
        <v>33383</v>
      </c>
      <c r="L33" s="66">
        <v>57947.015037593985</v>
      </c>
      <c r="M33" s="67">
        <f t="shared" si="2"/>
        <v>0.57609524801825052</v>
      </c>
      <c r="N33" s="70">
        <f t="shared" si="3"/>
        <v>0.19489913087584107</v>
      </c>
      <c r="O33" s="71">
        <f t="shared" si="4"/>
        <v>0.19489913087584107</v>
      </c>
      <c r="P33" s="70">
        <v>0.39360000000000001</v>
      </c>
      <c r="Q33" s="72">
        <f t="shared" si="5"/>
        <v>-0.19870086912415894</v>
      </c>
    </row>
    <row r="34" spans="1:17" x14ac:dyDescent="0.25">
      <c r="A34" s="2">
        <v>53</v>
      </c>
      <c r="B34" s="3" t="s">
        <v>263</v>
      </c>
      <c r="C34" s="3" t="s">
        <v>264</v>
      </c>
      <c r="D34" s="3" t="s">
        <v>222</v>
      </c>
      <c r="E34" s="3" t="s">
        <v>75</v>
      </c>
      <c r="F34" s="65">
        <v>1745.76</v>
      </c>
      <c r="G34" s="66">
        <v>2105.1837961835936</v>
      </c>
      <c r="H34" s="67">
        <f t="shared" si="0"/>
        <v>0.8292672607326832</v>
      </c>
      <c r="I34" s="68">
        <v>0.45</v>
      </c>
      <c r="J34" s="67">
        <f t="shared" si="1"/>
        <v>0.37317026732970743</v>
      </c>
      <c r="K34" s="69">
        <v>57284</v>
      </c>
      <c r="L34" s="66">
        <v>57947.015037593985</v>
      </c>
      <c r="M34" s="67">
        <f t="shared" si="2"/>
        <v>0.98855825382612295</v>
      </c>
      <c r="N34" s="70">
        <f t="shared" si="3"/>
        <v>0.36890054785128307</v>
      </c>
      <c r="O34" s="71">
        <f t="shared" si="4"/>
        <v>0.36890054785128307</v>
      </c>
      <c r="P34" s="70">
        <v>0.39283000000000001</v>
      </c>
      <c r="Q34" s="72">
        <f t="shared" si="5"/>
        <v>-2.3929452148716945E-2</v>
      </c>
    </row>
    <row r="35" spans="1:17" x14ac:dyDescent="0.25">
      <c r="A35" s="2">
        <v>57</v>
      </c>
      <c r="B35" s="3" t="s">
        <v>265</v>
      </c>
      <c r="C35" s="3" t="s">
        <v>266</v>
      </c>
      <c r="D35" s="3" t="s">
        <v>222</v>
      </c>
      <c r="E35" s="3" t="s">
        <v>141</v>
      </c>
      <c r="F35" s="65">
        <v>2274.08</v>
      </c>
      <c r="G35" s="66">
        <v>2105.1837961835936</v>
      </c>
      <c r="H35" s="67">
        <f t="shared" si="0"/>
        <v>1.080228721179876</v>
      </c>
      <c r="I35" s="68">
        <v>0.45</v>
      </c>
      <c r="J35" s="67">
        <f t="shared" si="1"/>
        <v>0.48610292453094422</v>
      </c>
      <c r="K35" s="69">
        <v>50112</v>
      </c>
      <c r="L35" s="66">
        <v>57947.015037593985</v>
      </c>
      <c r="M35" s="67">
        <f t="shared" si="2"/>
        <v>0.86479001493845886</v>
      </c>
      <c r="N35" s="70">
        <f t="shared" si="3"/>
        <v>0.4203769553667438</v>
      </c>
      <c r="O35" s="71">
        <f t="shared" si="4"/>
        <v>0.4203769553667438</v>
      </c>
      <c r="P35" s="70">
        <v>0.34321000000000002</v>
      </c>
      <c r="Q35" s="72">
        <f t="shared" si="5"/>
        <v>7.7166955366743784E-2</v>
      </c>
    </row>
    <row r="36" spans="1:17" x14ac:dyDescent="0.25">
      <c r="A36" s="2">
        <v>59</v>
      </c>
      <c r="B36" s="3" t="s">
        <v>267</v>
      </c>
      <c r="C36" s="3" t="s">
        <v>268</v>
      </c>
      <c r="D36" s="3" t="s">
        <v>222</v>
      </c>
      <c r="E36" s="3" t="s">
        <v>269</v>
      </c>
      <c r="F36" s="65">
        <v>3520.79</v>
      </c>
      <c r="G36" s="66">
        <v>2105.1837961835936</v>
      </c>
      <c r="H36" s="67">
        <f t="shared" si="0"/>
        <v>1.6724382955933368</v>
      </c>
      <c r="I36" s="68">
        <v>0.45</v>
      </c>
      <c r="J36" s="67">
        <f t="shared" si="1"/>
        <v>0.75259723301700154</v>
      </c>
      <c r="K36" s="69">
        <v>117989</v>
      </c>
      <c r="L36" s="66">
        <v>57947.015037593985</v>
      </c>
      <c r="M36" s="67">
        <f t="shared" si="2"/>
        <v>2.0361531982873129</v>
      </c>
      <c r="N36" s="70">
        <f t="shared" si="3"/>
        <v>1.5324032630297497</v>
      </c>
      <c r="O36" s="71">
        <f t="shared" si="4"/>
        <v>0.45</v>
      </c>
      <c r="P36" s="70">
        <v>0.45</v>
      </c>
      <c r="Q36" s="72">
        <f t="shared" si="5"/>
        <v>0</v>
      </c>
    </row>
    <row r="37" spans="1:17" x14ac:dyDescent="0.25">
      <c r="A37" s="2">
        <v>61</v>
      </c>
      <c r="B37" s="3" t="s">
        <v>259</v>
      </c>
      <c r="C37" s="3" t="s">
        <v>270</v>
      </c>
      <c r="D37" s="3" t="s">
        <v>222</v>
      </c>
      <c r="E37" s="3" t="s">
        <v>84</v>
      </c>
      <c r="F37" s="65">
        <v>3452.19</v>
      </c>
      <c r="G37" s="66">
        <v>2105.1837961835936</v>
      </c>
      <c r="H37" s="67">
        <f t="shared" si="0"/>
        <v>1.6398520671963854</v>
      </c>
      <c r="I37" s="68">
        <v>0.45</v>
      </c>
      <c r="J37" s="67">
        <f t="shared" si="1"/>
        <v>0.73793343023837343</v>
      </c>
      <c r="K37" s="69">
        <v>96835</v>
      </c>
      <c r="L37" s="66">
        <v>57947.015037593985</v>
      </c>
      <c r="M37" s="67">
        <f t="shared" si="2"/>
        <v>1.6710955678593082</v>
      </c>
      <c r="N37" s="70">
        <f t="shared" si="3"/>
        <v>1.2331572846465619</v>
      </c>
      <c r="O37" s="71">
        <f t="shared" si="4"/>
        <v>0.45</v>
      </c>
      <c r="P37" s="70">
        <v>0.45</v>
      </c>
      <c r="Q37" s="72">
        <f t="shared" si="5"/>
        <v>0</v>
      </c>
    </row>
    <row r="38" spans="1:17" x14ac:dyDescent="0.25">
      <c r="A38" s="2">
        <v>63</v>
      </c>
      <c r="B38" s="3" t="s">
        <v>271</v>
      </c>
      <c r="C38" s="3" t="s">
        <v>272</v>
      </c>
      <c r="D38" s="3" t="s">
        <v>222</v>
      </c>
      <c r="E38" s="3" t="s">
        <v>106</v>
      </c>
      <c r="F38" s="65">
        <v>1906.4</v>
      </c>
      <c r="G38" s="66">
        <v>2105.1837961835936</v>
      </c>
      <c r="H38" s="67">
        <f t="shared" si="0"/>
        <v>0.90557413725872249</v>
      </c>
      <c r="I38" s="68">
        <v>0.45</v>
      </c>
      <c r="J38" s="67">
        <f t="shared" si="1"/>
        <v>0.40750836176642513</v>
      </c>
      <c r="K38" s="69">
        <v>48341</v>
      </c>
      <c r="L38" s="66">
        <v>57947.015037593985</v>
      </c>
      <c r="M38" s="67">
        <f t="shared" si="2"/>
        <v>0.83422761239104481</v>
      </c>
      <c r="N38" s="70">
        <f t="shared" si="3"/>
        <v>0.33995472766579099</v>
      </c>
      <c r="O38" s="71">
        <f t="shared" si="4"/>
        <v>0.33995472766579099</v>
      </c>
      <c r="P38" s="70">
        <v>0.33162000000000003</v>
      </c>
      <c r="Q38" s="72">
        <f t="shared" si="5"/>
        <v>8.3347276657909641E-3</v>
      </c>
    </row>
    <row r="39" spans="1:17" x14ac:dyDescent="0.25">
      <c r="A39" s="2">
        <v>65</v>
      </c>
      <c r="B39" s="3" t="s">
        <v>223</v>
      </c>
      <c r="C39" s="3" t="s">
        <v>273</v>
      </c>
      <c r="D39" s="3" t="s">
        <v>222</v>
      </c>
      <c r="E39" s="3" t="s">
        <v>132</v>
      </c>
      <c r="F39" s="65">
        <v>2052.59</v>
      </c>
      <c r="G39" s="66">
        <v>2105.1837961835936</v>
      </c>
      <c r="H39" s="67">
        <f t="shared" si="0"/>
        <v>0.97501700503350885</v>
      </c>
      <c r="I39" s="68">
        <v>0.45</v>
      </c>
      <c r="J39" s="67">
        <f t="shared" si="1"/>
        <v>0.43875765226507901</v>
      </c>
      <c r="K39" s="69">
        <v>71863</v>
      </c>
      <c r="L39" s="66">
        <v>57947.015037593985</v>
      </c>
      <c r="M39" s="67">
        <f t="shared" si="2"/>
        <v>1.2401501605109049</v>
      </c>
      <c r="N39" s="70">
        <f t="shared" si="3"/>
        <v>0.54412537288192553</v>
      </c>
      <c r="O39" s="71">
        <f t="shared" si="4"/>
        <v>0.45</v>
      </c>
      <c r="P39" s="70">
        <v>0.38977000000000001</v>
      </c>
      <c r="Q39" s="72">
        <f t="shared" si="5"/>
        <v>6.0230000000000006E-2</v>
      </c>
    </row>
    <row r="40" spans="1:17" x14ac:dyDescent="0.25">
      <c r="A40" s="2">
        <v>67</v>
      </c>
      <c r="B40" s="3" t="s">
        <v>274</v>
      </c>
      <c r="C40" s="3" t="s">
        <v>275</v>
      </c>
      <c r="D40" s="3" t="s">
        <v>222</v>
      </c>
      <c r="E40" s="3" t="s">
        <v>78</v>
      </c>
      <c r="F40" s="65">
        <v>2058.5300000000002</v>
      </c>
      <c r="G40" s="66">
        <v>2105.1837961835936</v>
      </c>
      <c r="H40" s="67">
        <f t="shared" si="0"/>
        <v>0.9778386113990758</v>
      </c>
      <c r="I40" s="68">
        <v>0.45</v>
      </c>
      <c r="J40" s="67">
        <f t="shared" si="1"/>
        <v>0.44002737512958412</v>
      </c>
      <c r="K40" s="69">
        <v>51031</v>
      </c>
      <c r="L40" s="66">
        <v>57947.015037593985</v>
      </c>
      <c r="M40" s="67">
        <f t="shared" si="2"/>
        <v>0.88064933054606664</v>
      </c>
      <c r="N40" s="70">
        <f t="shared" si="3"/>
        <v>0.38750981332981121</v>
      </c>
      <c r="O40" s="71">
        <f t="shared" si="4"/>
        <v>0.38750981332981121</v>
      </c>
      <c r="P40" s="70">
        <v>0.40599000000000002</v>
      </c>
      <c r="Q40" s="72">
        <f t="shared" si="5"/>
        <v>-1.8480186670188803E-2</v>
      </c>
    </row>
    <row r="41" spans="1:17" x14ac:dyDescent="0.25">
      <c r="A41" s="2">
        <v>69</v>
      </c>
      <c r="B41" s="3" t="s">
        <v>256</v>
      </c>
      <c r="C41" s="3" t="s">
        <v>276</v>
      </c>
      <c r="D41" s="3" t="s">
        <v>222</v>
      </c>
      <c r="E41" s="3" t="s">
        <v>104</v>
      </c>
      <c r="F41" s="65">
        <v>2247.2399999999998</v>
      </c>
      <c r="G41" s="66">
        <v>2105.1837961835936</v>
      </c>
      <c r="H41" s="67">
        <f t="shared" si="0"/>
        <v>1.0674792405650919</v>
      </c>
      <c r="I41" s="68">
        <v>0.45</v>
      </c>
      <c r="J41" s="67">
        <f t="shared" si="1"/>
        <v>0.48036565825429139</v>
      </c>
      <c r="K41" s="69">
        <v>72139</v>
      </c>
      <c r="L41" s="66">
        <v>57947.015037593985</v>
      </c>
      <c r="M41" s="67">
        <f t="shared" si="2"/>
        <v>1.2449131323364759</v>
      </c>
      <c r="N41" s="70">
        <f t="shared" si="3"/>
        <v>0.59801351628422306</v>
      </c>
      <c r="O41" s="71">
        <f t="shared" si="4"/>
        <v>0.45</v>
      </c>
      <c r="P41" s="70">
        <v>0.44256000000000001</v>
      </c>
      <c r="Q41" s="72">
        <f t="shared" si="5"/>
        <v>7.4400000000000022E-3</v>
      </c>
    </row>
    <row r="42" spans="1:17" x14ac:dyDescent="0.25">
      <c r="A42" s="2">
        <v>71</v>
      </c>
      <c r="B42" s="3" t="s">
        <v>271</v>
      </c>
      <c r="C42" s="3" t="s">
        <v>277</v>
      </c>
      <c r="D42" s="3" t="s">
        <v>222</v>
      </c>
      <c r="E42" s="3" t="s">
        <v>57</v>
      </c>
      <c r="F42" s="65">
        <v>1523.58</v>
      </c>
      <c r="G42" s="66">
        <v>2105.1837961835936</v>
      </c>
      <c r="H42" s="67">
        <f t="shared" si="0"/>
        <v>0.72372778223071987</v>
      </c>
      <c r="I42" s="68">
        <v>0.45</v>
      </c>
      <c r="J42" s="67">
        <f t="shared" si="1"/>
        <v>0.32567750200382395</v>
      </c>
      <c r="K42" s="69">
        <v>52808</v>
      </c>
      <c r="L42" s="66">
        <v>57947.015037593985</v>
      </c>
      <c r="M42" s="67">
        <f t="shared" si="2"/>
        <v>0.91131527595925399</v>
      </c>
      <c r="N42" s="70">
        <f t="shared" si="3"/>
        <v>0.29679488261233533</v>
      </c>
      <c r="O42" s="71">
        <f t="shared" si="4"/>
        <v>0.29679488261233533</v>
      </c>
      <c r="P42" s="70">
        <v>0.38085000000000002</v>
      </c>
      <c r="Q42" s="72">
        <f t="shared" si="5"/>
        <v>-8.4055117387664691E-2</v>
      </c>
    </row>
    <row r="43" spans="1:17" x14ac:dyDescent="0.25">
      <c r="A43" s="2">
        <v>73</v>
      </c>
      <c r="B43" s="3" t="s">
        <v>265</v>
      </c>
      <c r="C43" s="3" t="s">
        <v>278</v>
      </c>
      <c r="D43" s="3" t="s">
        <v>222</v>
      </c>
      <c r="E43" s="3" t="s">
        <v>85</v>
      </c>
      <c r="F43" s="65">
        <v>2149.33</v>
      </c>
      <c r="G43" s="66">
        <v>2105.1837961835936</v>
      </c>
      <c r="H43" s="67">
        <f t="shared" si="0"/>
        <v>1.0209702373239036</v>
      </c>
      <c r="I43" s="68">
        <v>0.45</v>
      </c>
      <c r="J43" s="67">
        <f t="shared" si="1"/>
        <v>0.4594366067957566</v>
      </c>
      <c r="K43" s="69">
        <v>63902</v>
      </c>
      <c r="L43" s="66">
        <v>57947.015037593985</v>
      </c>
      <c r="M43" s="67">
        <f t="shared" si="2"/>
        <v>1.102766034774054</v>
      </c>
      <c r="N43" s="70">
        <f t="shared" si="3"/>
        <v>0.50665108510620271</v>
      </c>
      <c r="O43" s="71">
        <f t="shared" si="4"/>
        <v>0.45</v>
      </c>
      <c r="P43" s="70">
        <v>0.45</v>
      </c>
      <c r="Q43" s="72">
        <f t="shared" si="5"/>
        <v>0</v>
      </c>
    </row>
    <row r="44" spans="1:17" x14ac:dyDescent="0.25">
      <c r="A44" s="2">
        <v>75</v>
      </c>
      <c r="B44" s="3" t="s">
        <v>251</v>
      </c>
      <c r="C44" s="3" t="s">
        <v>279</v>
      </c>
      <c r="D44" s="3" t="s">
        <v>222</v>
      </c>
      <c r="E44" s="3" t="s">
        <v>100</v>
      </c>
      <c r="F44" s="65">
        <v>4115.8900000000003</v>
      </c>
      <c r="G44" s="66">
        <v>2105.1837961835936</v>
      </c>
      <c r="H44" s="67">
        <f t="shared" si="0"/>
        <v>1.9551214518473581</v>
      </c>
      <c r="I44" s="68">
        <v>0.45</v>
      </c>
      <c r="J44" s="67">
        <f t="shared" si="1"/>
        <v>0.87980465333131119</v>
      </c>
      <c r="K44" s="69">
        <v>100686</v>
      </c>
      <c r="L44" s="66">
        <v>57947.015037593985</v>
      </c>
      <c r="M44" s="67">
        <f t="shared" si="2"/>
        <v>1.7375528305414605</v>
      </c>
      <c r="N44" s="70">
        <f t="shared" si="3"/>
        <v>1.5287070657193682</v>
      </c>
      <c r="O44" s="71">
        <f t="shared" si="4"/>
        <v>0.45</v>
      </c>
      <c r="P44" s="70">
        <v>0.44958999999999999</v>
      </c>
      <c r="Q44" s="72">
        <f t="shared" si="5"/>
        <v>4.1000000000002146E-4</v>
      </c>
    </row>
    <row r="45" spans="1:17" x14ac:dyDescent="0.25">
      <c r="A45" s="2">
        <v>77</v>
      </c>
      <c r="B45" s="3" t="s">
        <v>239</v>
      </c>
      <c r="C45" s="3" t="s">
        <v>280</v>
      </c>
      <c r="D45" s="3" t="s">
        <v>222</v>
      </c>
      <c r="E45" s="3" t="s">
        <v>62</v>
      </c>
      <c r="F45" s="65">
        <v>1795.01</v>
      </c>
      <c r="G45" s="66">
        <v>2105.1837961835936</v>
      </c>
      <c r="H45" s="67">
        <f t="shared" si="0"/>
        <v>0.85266189263574244</v>
      </c>
      <c r="I45" s="68">
        <v>0.45</v>
      </c>
      <c r="J45" s="67">
        <f t="shared" si="1"/>
        <v>0.38369785168608411</v>
      </c>
      <c r="K45" s="69">
        <v>37247</v>
      </c>
      <c r="L45" s="66">
        <v>57947.015037593985</v>
      </c>
      <c r="M45" s="67">
        <f t="shared" si="2"/>
        <v>0.6427768535762447</v>
      </c>
      <c r="N45" s="70">
        <f t="shared" si="3"/>
        <v>0.24663209783074574</v>
      </c>
      <c r="O45" s="71">
        <f t="shared" si="4"/>
        <v>0.24663209783074574</v>
      </c>
      <c r="P45" s="70">
        <v>0.30387999999999998</v>
      </c>
      <c r="Q45" s="72">
        <f t="shared" si="5"/>
        <v>-5.7247902169254239E-2</v>
      </c>
    </row>
    <row r="46" spans="1:17" x14ac:dyDescent="0.25">
      <c r="A46" s="6">
        <v>79</v>
      </c>
      <c r="B46" s="3" t="s">
        <v>223</v>
      </c>
      <c r="C46" s="3" t="s">
        <v>281</v>
      </c>
      <c r="D46" s="3" t="s">
        <v>222</v>
      </c>
      <c r="E46" s="3" t="s">
        <v>154</v>
      </c>
      <c r="F46" s="65">
        <v>1937.66</v>
      </c>
      <c r="G46" s="66">
        <v>2105.1837961835936</v>
      </c>
      <c r="H46" s="67">
        <f t="shared" si="0"/>
        <v>0.92042319702094855</v>
      </c>
      <c r="I46" s="68">
        <v>0.45</v>
      </c>
      <c r="J46" s="67">
        <f t="shared" si="1"/>
        <v>0.41419043865942684</v>
      </c>
      <c r="K46" s="69">
        <v>65394</v>
      </c>
      <c r="L46" s="66">
        <v>57947.015037593985</v>
      </c>
      <c r="M46" s="67">
        <f t="shared" si="2"/>
        <v>1.1285136940630103</v>
      </c>
      <c r="N46" s="70">
        <f t="shared" si="3"/>
        <v>0.46741958197712846</v>
      </c>
      <c r="O46" s="71">
        <f t="shared" si="4"/>
        <v>0.45</v>
      </c>
      <c r="P46" s="70">
        <v>0.29775000000000001</v>
      </c>
      <c r="Q46" s="72">
        <f t="shared" si="5"/>
        <v>0.15225</v>
      </c>
    </row>
    <row r="47" spans="1:17" x14ac:dyDescent="0.25">
      <c r="A47" s="2">
        <v>81</v>
      </c>
      <c r="B47" s="3" t="s">
        <v>263</v>
      </c>
      <c r="C47" s="3" t="s">
        <v>282</v>
      </c>
      <c r="D47" s="3" t="s">
        <v>222</v>
      </c>
      <c r="E47" s="3" t="s">
        <v>76</v>
      </c>
      <c r="F47" s="65">
        <v>1429.82</v>
      </c>
      <c r="G47" s="66">
        <v>2105.1837961835936</v>
      </c>
      <c r="H47" s="67">
        <f t="shared" si="0"/>
        <v>0.679190103302175</v>
      </c>
      <c r="I47" s="68">
        <v>0.45</v>
      </c>
      <c r="J47" s="67">
        <f t="shared" si="1"/>
        <v>0.30563554648597874</v>
      </c>
      <c r="K47" s="69">
        <v>47097</v>
      </c>
      <c r="L47" s="66">
        <v>57947.015037593985</v>
      </c>
      <c r="M47" s="67">
        <f t="shared" si="2"/>
        <v>0.81275972488738413</v>
      </c>
      <c r="N47" s="70">
        <f t="shared" si="3"/>
        <v>0.24840826267774938</v>
      </c>
      <c r="O47" s="71">
        <f t="shared" si="4"/>
        <v>0.24840826267774938</v>
      </c>
      <c r="P47" s="70">
        <v>0.27132000000000001</v>
      </c>
      <c r="Q47" s="72">
        <f t="shared" si="5"/>
        <v>-2.291173732225063E-2</v>
      </c>
    </row>
    <row r="48" spans="1:17" x14ac:dyDescent="0.25">
      <c r="A48" s="2">
        <v>83</v>
      </c>
      <c r="B48" s="3" t="s">
        <v>242</v>
      </c>
      <c r="C48" s="3" t="s">
        <v>283</v>
      </c>
      <c r="D48" s="3" t="s">
        <v>222</v>
      </c>
      <c r="E48" s="3" t="s">
        <v>284</v>
      </c>
      <c r="F48" s="65">
        <v>1747.58</v>
      </c>
      <c r="G48" s="66">
        <v>2105.1837961835936</v>
      </c>
      <c r="H48" s="67">
        <f t="shared" si="0"/>
        <v>0.8301317933228064</v>
      </c>
      <c r="I48" s="68">
        <v>0.45</v>
      </c>
      <c r="J48" s="67">
        <f t="shared" si="1"/>
        <v>0.37355930699526291</v>
      </c>
      <c r="K48" s="69">
        <v>42552</v>
      </c>
      <c r="L48" s="66">
        <v>57947.015037593985</v>
      </c>
      <c r="M48" s="67">
        <f t="shared" si="2"/>
        <v>0.73432600406412241</v>
      </c>
      <c r="N48" s="70">
        <f t="shared" si="3"/>
        <v>0.27431431318679417</v>
      </c>
      <c r="O48" s="71">
        <f t="shared" si="4"/>
        <v>0.27431431318679417</v>
      </c>
      <c r="P48" s="70">
        <v>0.37694</v>
      </c>
      <c r="Q48" s="72">
        <f t="shared" si="5"/>
        <v>-0.10262568681320583</v>
      </c>
    </row>
    <row r="49" spans="1:17" x14ac:dyDescent="0.25">
      <c r="A49" s="2">
        <v>85</v>
      </c>
      <c r="B49" s="3" t="s">
        <v>251</v>
      </c>
      <c r="C49" s="3" t="s">
        <v>285</v>
      </c>
      <c r="D49" s="3" t="s">
        <v>222</v>
      </c>
      <c r="E49" s="3" t="s">
        <v>86</v>
      </c>
      <c r="F49" s="65">
        <v>2630.86</v>
      </c>
      <c r="G49" s="66">
        <v>2105.1837961835936</v>
      </c>
      <c r="H49" s="67">
        <f t="shared" si="0"/>
        <v>1.2497056099184236</v>
      </c>
      <c r="I49" s="68">
        <v>0.45</v>
      </c>
      <c r="J49" s="67">
        <f t="shared" si="1"/>
        <v>0.56236752446329064</v>
      </c>
      <c r="K49" s="69">
        <v>89723</v>
      </c>
      <c r="L49" s="66">
        <v>57947.015037593985</v>
      </c>
      <c r="M49" s="67">
        <f t="shared" si="2"/>
        <v>1.548362757629377</v>
      </c>
      <c r="N49" s="70">
        <f t="shared" si="3"/>
        <v>0.87074893097918682</v>
      </c>
      <c r="O49" s="71">
        <f t="shared" si="4"/>
        <v>0.45</v>
      </c>
      <c r="P49" s="70">
        <v>0.45</v>
      </c>
      <c r="Q49" s="72">
        <f t="shared" si="5"/>
        <v>0</v>
      </c>
    </row>
    <row r="50" spans="1:17" x14ac:dyDescent="0.25">
      <c r="A50" s="2">
        <v>87</v>
      </c>
      <c r="B50" s="3" t="s">
        <v>286</v>
      </c>
      <c r="C50" s="3" t="s">
        <v>287</v>
      </c>
      <c r="D50" s="3" t="s">
        <v>222</v>
      </c>
      <c r="E50" s="3" t="s">
        <v>87</v>
      </c>
      <c r="F50" s="65">
        <v>2238.66</v>
      </c>
      <c r="G50" s="66">
        <v>2105.1837961835936</v>
      </c>
      <c r="H50" s="67">
        <f t="shared" si="0"/>
        <v>1.0634035869259397</v>
      </c>
      <c r="I50" s="68">
        <v>0.45</v>
      </c>
      <c r="J50" s="67">
        <f t="shared" si="1"/>
        <v>0.47853161411667289</v>
      </c>
      <c r="K50" s="69">
        <v>67434</v>
      </c>
      <c r="L50" s="66">
        <v>57947.015037593985</v>
      </c>
      <c r="M50" s="67">
        <f t="shared" si="2"/>
        <v>1.1637182684259266</v>
      </c>
      <c r="N50" s="70">
        <f t="shared" si="3"/>
        <v>0.55687598136691829</v>
      </c>
      <c r="O50" s="71">
        <f t="shared" si="4"/>
        <v>0.45</v>
      </c>
      <c r="P50" s="70">
        <v>0.45</v>
      </c>
      <c r="Q50" s="72">
        <f t="shared" si="5"/>
        <v>0</v>
      </c>
    </row>
    <row r="51" spans="1:17" x14ac:dyDescent="0.25">
      <c r="A51" s="2">
        <v>89</v>
      </c>
      <c r="B51" s="3" t="s">
        <v>274</v>
      </c>
      <c r="C51" s="3" t="s">
        <v>288</v>
      </c>
      <c r="D51" s="3" t="s">
        <v>222</v>
      </c>
      <c r="E51" s="3" t="s">
        <v>17</v>
      </c>
      <c r="F51" s="65">
        <v>1330.14</v>
      </c>
      <c r="G51" s="66">
        <v>2105.1837961835936</v>
      </c>
      <c r="H51" s="67">
        <f t="shared" si="0"/>
        <v>0.63184031836619658</v>
      </c>
      <c r="I51" s="68">
        <v>0.45</v>
      </c>
      <c r="J51" s="67">
        <f t="shared" si="1"/>
        <v>0.28432814326478845</v>
      </c>
      <c r="K51" s="69">
        <v>41206</v>
      </c>
      <c r="L51" s="66">
        <v>57947.015037593985</v>
      </c>
      <c r="M51" s="67">
        <f t="shared" si="2"/>
        <v>0.71109788784231587</v>
      </c>
      <c r="N51" s="70">
        <f t="shared" si="3"/>
        <v>0.20218514212971844</v>
      </c>
      <c r="O51" s="71">
        <f t="shared" si="4"/>
        <v>0.20218514212971844</v>
      </c>
      <c r="P51" s="70">
        <v>0.39915</v>
      </c>
      <c r="Q51" s="72">
        <f t="shared" si="5"/>
        <v>-0.19696485787028156</v>
      </c>
    </row>
    <row r="52" spans="1:17" x14ac:dyDescent="0.25">
      <c r="A52" s="2">
        <v>91</v>
      </c>
      <c r="B52" s="3" t="s">
        <v>234</v>
      </c>
      <c r="C52" s="3" t="s">
        <v>289</v>
      </c>
      <c r="D52" s="3" t="s">
        <v>222</v>
      </c>
      <c r="E52" s="3" t="s">
        <v>157</v>
      </c>
      <c r="F52" s="65">
        <v>3697.31</v>
      </c>
      <c r="G52" s="66">
        <v>2105.1837961835936</v>
      </c>
      <c r="H52" s="67">
        <f t="shared" si="0"/>
        <v>1.7562884564771544</v>
      </c>
      <c r="I52" s="68">
        <v>0.45</v>
      </c>
      <c r="J52" s="67">
        <f t="shared" si="1"/>
        <v>0.79032980541471953</v>
      </c>
      <c r="K52" s="69">
        <v>43939</v>
      </c>
      <c r="L52" s="66">
        <v>57947.015037593985</v>
      </c>
      <c r="M52" s="67">
        <f t="shared" si="2"/>
        <v>0.75826166320204624</v>
      </c>
      <c r="N52" s="70">
        <f t="shared" si="3"/>
        <v>0.59927679273191481</v>
      </c>
      <c r="O52" s="71">
        <f t="shared" si="4"/>
        <v>0.45</v>
      </c>
      <c r="P52" s="70">
        <v>0.26633000000000001</v>
      </c>
      <c r="Q52" s="72">
        <f t="shared" si="5"/>
        <v>0.18367</v>
      </c>
    </row>
    <row r="53" spans="1:17" x14ac:dyDescent="0.25">
      <c r="A53" s="2">
        <v>93</v>
      </c>
      <c r="B53" s="3" t="s">
        <v>290</v>
      </c>
      <c r="C53" s="3" t="s">
        <v>291</v>
      </c>
      <c r="D53" s="3" t="s">
        <v>222</v>
      </c>
      <c r="E53" s="3" t="s">
        <v>102</v>
      </c>
      <c r="F53" s="65">
        <v>2205.37</v>
      </c>
      <c r="G53" s="66">
        <v>2105.1837961835936</v>
      </c>
      <c r="H53" s="67">
        <f t="shared" si="0"/>
        <v>1.0475902408131916</v>
      </c>
      <c r="I53" s="68">
        <v>0.45</v>
      </c>
      <c r="J53" s="67">
        <f t="shared" si="1"/>
        <v>0.47141560836593627</v>
      </c>
      <c r="K53" s="69">
        <v>70842</v>
      </c>
      <c r="L53" s="66">
        <v>57947.015037593985</v>
      </c>
      <c r="M53" s="67">
        <f t="shared" si="2"/>
        <v>1.2225306161851512</v>
      </c>
      <c r="N53" s="70">
        <f t="shared" si="3"/>
        <v>0.57632001417490597</v>
      </c>
      <c r="O53" s="71">
        <f t="shared" si="4"/>
        <v>0.45</v>
      </c>
      <c r="P53" s="70">
        <v>0.44568000000000002</v>
      </c>
      <c r="Q53" s="72">
        <f t="shared" si="5"/>
        <v>4.3199999999999905E-3</v>
      </c>
    </row>
    <row r="54" spans="1:17" x14ac:dyDescent="0.25">
      <c r="A54" s="2">
        <v>95</v>
      </c>
      <c r="B54" s="3" t="s">
        <v>292</v>
      </c>
      <c r="C54" s="3" t="s">
        <v>293</v>
      </c>
      <c r="D54" s="3" t="s">
        <v>222</v>
      </c>
      <c r="E54" s="3" t="s">
        <v>88</v>
      </c>
      <c r="F54" s="65">
        <v>2781.48</v>
      </c>
      <c r="G54" s="66">
        <v>2105.1837961835936</v>
      </c>
      <c r="H54" s="67">
        <f t="shared" si="0"/>
        <v>1.3212528070197185</v>
      </c>
      <c r="I54" s="68">
        <v>0.45</v>
      </c>
      <c r="J54" s="67">
        <f t="shared" si="1"/>
        <v>0.59456376315887338</v>
      </c>
      <c r="K54" s="69">
        <v>88149</v>
      </c>
      <c r="L54" s="66">
        <v>57947.015037593985</v>
      </c>
      <c r="M54" s="67">
        <f t="shared" si="2"/>
        <v>1.5212000125081857</v>
      </c>
      <c r="N54" s="70">
        <f t="shared" si="3"/>
        <v>0.90445040395419218</v>
      </c>
      <c r="O54" s="71">
        <f t="shared" si="4"/>
        <v>0.45</v>
      </c>
      <c r="P54" s="70">
        <v>0.45</v>
      </c>
      <c r="Q54" s="72">
        <f t="shared" si="5"/>
        <v>0</v>
      </c>
    </row>
    <row r="55" spans="1:17" x14ac:dyDescent="0.25">
      <c r="A55" s="2">
        <v>97</v>
      </c>
      <c r="B55" s="3" t="s">
        <v>265</v>
      </c>
      <c r="C55" s="3" t="s">
        <v>294</v>
      </c>
      <c r="D55" s="3" t="s">
        <v>222</v>
      </c>
      <c r="E55" s="3" t="s">
        <v>295</v>
      </c>
      <c r="F55" s="65">
        <v>2096.4299999999998</v>
      </c>
      <c r="G55" s="66">
        <v>2105.1837961835936</v>
      </c>
      <c r="H55" s="67">
        <f t="shared" si="0"/>
        <v>0.9958417900615314</v>
      </c>
      <c r="I55" s="68">
        <v>0.45</v>
      </c>
      <c r="J55" s="67">
        <f t="shared" si="1"/>
        <v>0.44812880552768913</v>
      </c>
      <c r="K55" s="69">
        <v>51055</v>
      </c>
      <c r="L55" s="66">
        <v>57947.015037593985</v>
      </c>
      <c r="M55" s="67">
        <f t="shared" si="2"/>
        <v>0.88106350200915984</v>
      </c>
      <c r="N55" s="70">
        <f t="shared" si="3"/>
        <v>0.39482993474940753</v>
      </c>
      <c r="O55" s="71">
        <f t="shared" si="4"/>
        <v>0.39482993474940753</v>
      </c>
      <c r="P55" s="70">
        <v>0.27259</v>
      </c>
      <c r="Q55" s="72">
        <f t="shared" si="5"/>
        <v>0.12223993474940753</v>
      </c>
    </row>
    <row r="56" spans="1:17" x14ac:dyDescent="0.25">
      <c r="A56" s="2">
        <v>99</v>
      </c>
      <c r="B56" s="3" t="s">
        <v>248</v>
      </c>
      <c r="C56" s="3" t="s">
        <v>296</v>
      </c>
      <c r="D56" s="3" t="s">
        <v>222</v>
      </c>
      <c r="E56" s="3" t="s">
        <v>150</v>
      </c>
      <c r="F56" s="65">
        <v>2261.81</v>
      </c>
      <c r="G56" s="66">
        <v>2105.1837961835936</v>
      </c>
      <c r="H56" s="67">
        <f t="shared" si="0"/>
        <v>1.0744002514651443</v>
      </c>
      <c r="I56" s="68">
        <v>0.45</v>
      </c>
      <c r="J56" s="67">
        <f t="shared" si="1"/>
        <v>0.48348011315931494</v>
      </c>
      <c r="K56" s="69">
        <v>86878</v>
      </c>
      <c r="L56" s="66">
        <v>57947.015037593985</v>
      </c>
      <c r="M56" s="67">
        <f t="shared" si="2"/>
        <v>1.4992661821085453</v>
      </c>
      <c r="N56" s="70">
        <f t="shared" si="3"/>
        <v>0.72486538338177353</v>
      </c>
      <c r="O56" s="71">
        <f t="shared" si="4"/>
        <v>0.45</v>
      </c>
      <c r="P56" s="70">
        <v>0.34455000000000002</v>
      </c>
      <c r="Q56" s="72">
        <f t="shared" si="5"/>
        <v>0.10544999999999999</v>
      </c>
    </row>
    <row r="57" spans="1:17" x14ac:dyDescent="0.25">
      <c r="A57" s="2">
        <v>101</v>
      </c>
      <c r="B57" s="3" t="s">
        <v>265</v>
      </c>
      <c r="C57" s="3" t="s">
        <v>297</v>
      </c>
      <c r="D57" s="3" t="s">
        <v>222</v>
      </c>
      <c r="E57" s="3" t="s">
        <v>298</v>
      </c>
      <c r="F57" s="65">
        <v>2033.73</v>
      </c>
      <c r="G57" s="66">
        <v>2105.1837961835936</v>
      </c>
      <c r="H57" s="67">
        <f t="shared" si="0"/>
        <v>0.96605816731388039</v>
      </c>
      <c r="I57" s="68">
        <v>0.45</v>
      </c>
      <c r="J57" s="67">
        <f t="shared" si="1"/>
        <v>0.43472617529124619</v>
      </c>
      <c r="K57" s="69">
        <v>69806</v>
      </c>
      <c r="L57" s="66">
        <v>57947.015037593985</v>
      </c>
      <c r="M57" s="67">
        <f t="shared" si="2"/>
        <v>1.2046522146949643</v>
      </c>
      <c r="N57" s="70">
        <f t="shared" si="3"/>
        <v>0.52369384985047096</v>
      </c>
      <c r="O57" s="71">
        <f t="shared" si="4"/>
        <v>0.45</v>
      </c>
      <c r="P57" s="70">
        <v>0.37648999999999999</v>
      </c>
      <c r="Q57" s="72">
        <f t="shared" si="5"/>
        <v>7.351000000000002E-2</v>
      </c>
    </row>
    <row r="58" spans="1:17" x14ac:dyDescent="0.25">
      <c r="A58" s="2">
        <v>103</v>
      </c>
      <c r="B58" s="3" t="s">
        <v>265</v>
      </c>
      <c r="C58" s="3" t="s">
        <v>299</v>
      </c>
      <c r="D58" s="3" t="s">
        <v>222</v>
      </c>
      <c r="E58" s="3" t="s">
        <v>123</v>
      </c>
      <c r="F58" s="65">
        <v>3304.73</v>
      </c>
      <c r="G58" s="66">
        <v>2105.1837961835936</v>
      </c>
      <c r="H58" s="67">
        <f t="shared" si="0"/>
        <v>1.5698059266801394</v>
      </c>
      <c r="I58" s="68">
        <v>0.45</v>
      </c>
      <c r="J58" s="67">
        <f t="shared" si="1"/>
        <v>0.70641266700606276</v>
      </c>
      <c r="K58" s="69">
        <v>50793</v>
      </c>
      <c r="L58" s="66">
        <v>57947.015037593985</v>
      </c>
      <c r="M58" s="67">
        <f t="shared" si="2"/>
        <v>0.8765421302037264</v>
      </c>
      <c r="N58" s="70">
        <f t="shared" si="3"/>
        <v>0.61920046394038986</v>
      </c>
      <c r="O58" s="71">
        <f t="shared" si="4"/>
        <v>0.45</v>
      </c>
      <c r="P58" s="70">
        <v>0.41746</v>
      </c>
      <c r="Q58" s="72">
        <f t="shared" si="5"/>
        <v>3.2540000000000013E-2</v>
      </c>
    </row>
    <row r="59" spans="1:17" x14ac:dyDescent="0.25">
      <c r="A59" s="2">
        <v>105</v>
      </c>
      <c r="B59" s="3" t="s">
        <v>135</v>
      </c>
      <c r="C59" s="3" t="s">
        <v>300</v>
      </c>
      <c r="D59" s="3" t="s">
        <v>222</v>
      </c>
      <c r="E59" s="3" t="s">
        <v>35</v>
      </c>
      <c r="F59" s="65">
        <v>983.22</v>
      </c>
      <c r="G59" s="66">
        <v>2105.1837961835936</v>
      </c>
      <c r="H59" s="67">
        <f t="shared" si="0"/>
        <v>0.46704710618732748</v>
      </c>
      <c r="I59" s="68">
        <v>0.45</v>
      </c>
      <c r="J59" s="67">
        <f t="shared" si="1"/>
        <v>0.21017119778429738</v>
      </c>
      <c r="K59" s="69">
        <v>32152</v>
      </c>
      <c r="L59" s="66">
        <v>57947.015037593985</v>
      </c>
      <c r="M59" s="67">
        <f t="shared" si="2"/>
        <v>0.55485170339043199</v>
      </c>
      <c r="N59" s="70">
        <f t="shared" si="3"/>
        <v>0.11661384709422479</v>
      </c>
      <c r="O59" s="71">
        <f t="shared" si="4"/>
        <v>0.18</v>
      </c>
      <c r="P59" s="70">
        <v>0.3095</v>
      </c>
      <c r="Q59" s="72">
        <f t="shared" si="5"/>
        <v>-0.1295</v>
      </c>
    </row>
    <row r="60" spans="1:17" x14ac:dyDescent="0.25">
      <c r="A60" s="2">
        <v>107</v>
      </c>
      <c r="B60" s="3" t="s">
        <v>301</v>
      </c>
      <c r="C60" s="3" t="s">
        <v>302</v>
      </c>
      <c r="D60" s="3" t="s">
        <v>222</v>
      </c>
      <c r="E60" s="3" t="s">
        <v>89</v>
      </c>
      <c r="F60" s="65">
        <v>3236.66</v>
      </c>
      <c r="G60" s="66">
        <v>2105.1837961835936</v>
      </c>
      <c r="H60" s="67">
        <f t="shared" si="0"/>
        <v>1.5374714577737183</v>
      </c>
      <c r="I60" s="68">
        <v>0.45</v>
      </c>
      <c r="J60" s="67">
        <f t="shared" si="1"/>
        <v>0.69186215599817324</v>
      </c>
      <c r="K60" s="69">
        <v>136191</v>
      </c>
      <c r="L60" s="66">
        <v>57947.015037593985</v>
      </c>
      <c r="M60" s="67">
        <f t="shared" si="2"/>
        <v>2.3502677387548618</v>
      </c>
      <c r="N60" s="70">
        <f t="shared" si="3"/>
        <v>1.62606130490789</v>
      </c>
      <c r="O60" s="71">
        <f t="shared" si="4"/>
        <v>0.45</v>
      </c>
      <c r="P60" s="70">
        <v>0.45</v>
      </c>
      <c r="Q60" s="72">
        <f t="shared" si="5"/>
        <v>0</v>
      </c>
    </row>
    <row r="61" spans="1:17" x14ac:dyDescent="0.25">
      <c r="A61" s="2">
        <v>109</v>
      </c>
      <c r="B61" s="3" t="s">
        <v>223</v>
      </c>
      <c r="C61" s="3" t="s">
        <v>303</v>
      </c>
      <c r="D61" s="3" t="s">
        <v>222</v>
      </c>
      <c r="E61" s="3" t="s">
        <v>90</v>
      </c>
      <c r="F61" s="65">
        <v>2935.43</v>
      </c>
      <c r="G61" s="66">
        <v>2105.1837961835936</v>
      </c>
      <c r="H61" s="67">
        <f t="shared" si="0"/>
        <v>1.3943818137501949</v>
      </c>
      <c r="I61" s="68">
        <v>0.45</v>
      </c>
      <c r="J61" s="67">
        <f t="shared" si="1"/>
        <v>0.62747181618758774</v>
      </c>
      <c r="K61" s="69">
        <v>60641</v>
      </c>
      <c r="L61" s="66">
        <v>57947.015037593985</v>
      </c>
      <c r="M61" s="67">
        <f t="shared" si="2"/>
        <v>1.0464904872262748</v>
      </c>
      <c r="N61" s="70">
        <f t="shared" si="3"/>
        <v>0.65664328664290428</v>
      </c>
      <c r="O61" s="71">
        <f t="shared" si="4"/>
        <v>0.45</v>
      </c>
      <c r="P61" s="70">
        <v>0.45</v>
      </c>
      <c r="Q61" s="72">
        <f t="shared" si="5"/>
        <v>0</v>
      </c>
    </row>
    <row r="62" spans="1:17" x14ac:dyDescent="0.25">
      <c r="A62" s="2">
        <v>111</v>
      </c>
      <c r="B62" s="3" t="s">
        <v>227</v>
      </c>
      <c r="C62" s="3" t="s">
        <v>304</v>
      </c>
      <c r="D62" s="3" t="s">
        <v>222</v>
      </c>
      <c r="E62" s="3" t="s">
        <v>61</v>
      </c>
      <c r="F62" s="65">
        <v>1424.31</v>
      </c>
      <c r="G62" s="66">
        <v>2105.1837961835936</v>
      </c>
      <c r="H62" s="67">
        <f t="shared" si="0"/>
        <v>0.67657275463647237</v>
      </c>
      <c r="I62" s="68">
        <v>0.45</v>
      </c>
      <c r="J62" s="67">
        <f t="shared" si="1"/>
        <v>0.30445773958641259</v>
      </c>
      <c r="K62" s="69">
        <v>36591</v>
      </c>
      <c r="L62" s="66">
        <v>57947.015037593985</v>
      </c>
      <c r="M62" s="67">
        <f t="shared" si="2"/>
        <v>0.63145616691836581</v>
      </c>
      <c r="N62" s="70">
        <f t="shared" si="3"/>
        <v>0.1922517172278661</v>
      </c>
      <c r="O62" s="71">
        <f t="shared" si="4"/>
        <v>0.1922517172278661</v>
      </c>
      <c r="P62" s="70">
        <v>0.26711000000000001</v>
      </c>
      <c r="Q62" s="72">
        <f t="shared" si="5"/>
        <v>-7.4858282772133911E-2</v>
      </c>
    </row>
    <row r="63" spans="1:17" x14ac:dyDescent="0.25">
      <c r="A63" s="2">
        <v>113</v>
      </c>
      <c r="B63" s="3" t="s">
        <v>259</v>
      </c>
      <c r="C63" s="3" t="s">
        <v>305</v>
      </c>
      <c r="D63" s="3" t="s">
        <v>222</v>
      </c>
      <c r="E63" s="3" t="s">
        <v>144</v>
      </c>
      <c r="F63" s="65">
        <v>2583.2199999999998</v>
      </c>
      <c r="G63" s="66">
        <v>2105.1837961835936</v>
      </c>
      <c r="H63" s="67">
        <f t="shared" si="0"/>
        <v>1.2270757568450885</v>
      </c>
      <c r="I63" s="68">
        <v>0.45</v>
      </c>
      <c r="J63" s="67">
        <f t="shared" si="1"/>
        <v>0.55218409058028983</v>
      </c>
      <c r="K63" s="69">
        <v>58680</v>
      </c>
      <c r="L63" s="66">
        <v>57947.015037593985</v>
      </c>
      <c r="M63" s="67">
        <f t="shared" si="2"/>
        <v>1.0126492272627068</v>
      </c>
      <c r="N63" s="70">
        <f t="shared" si="3"/>
        <v>0.55916879263289099</v>
      </c>
      <c r="O63" s="71">
        <f t="shared" si="4"/>
        <v>0.45</v>
      </c>
      <c r="P63" s="70">
        <v>0.36366999999999999</v>
      </c>
      <c r="Q63" s="72">
        <f t="shared" si="5"/>
        <v>8.6330000000000018E-2</v>
      </c>
    </row>
    <row r="64" spans="1:17" x14ac:dyDescent="0.25">
      <c r="A64" s="2">
        <v>115</v>
      </c>
      <c r="B64" s="3" t="s">
        <v>265</v>
      </c>
      <c r="C64" s="3" t="s">
        <v>306</v>
      </c>
      <c r="D64" s="3" t="s">
        <v>222</v>
      </c>
      <c r="E64" s="3" t="s">
        <v>140</v>
      </c>
      <c r="F64" s="65">
        <v>2851.14</v>
      </c>
      <c r="G64" s="66">
        <v>2105.1837961835936</v>
      </c>
      <c r="H64" s="67">
        <f t="shared" si="0"/>
        <v>1.3543425543977308</v>
      </c>
      <c r="I64" s="68">
        <v>0.45</v>
      </c>
      <c r="J64" s="67">
        <f t="shared" si="1"/>
        <v>0.60945414947897891</v>
      </c>
      <c r="K64" s="69">
        <v>59296</v>
      </c>
      <c r="L64" s="66">
        <v>57947.015037593985</v>
      </c>
      <c r="M64" s="67">
        <f t="shared" si="2"/>
        <v>1.0232796281487639</v>
      </c>
      <c r="N64" s="70">
        <f t="shared" si="3"/>
        <v>0.6236420154525707</v>
      </c>
      <c r="O64" s="71">
        <f t="shared" si="4"/>
        <v>0.45</v>
      </c>
      <c r="P64" s="70">
        <v>0.37386999999999998</v>
      </c>
      <c r="Q64" s="72">
        <f t="shared" si="5"/>
        <v>7.6130000000000031E-2</v>
      </c>
    </row>
    <row r="65" spans="1:17" x14ac:dyDescent="0.25">
      <c r="A65" s="2">
        <v>117</v>
      </c>
      <c r="B65" s="3" t="s">
        <v>242</v>
      </c>
      <c r="C65" s="3" t="s">
        <v>307</v>
      </c>
      <c r="D65" s="3" t="s">
        <v>222</v>
      </c>
      <c r="E65" s="3" t="s">
        <v>67</v>
      </c>
      <c r="F65" s="65">
        <v>2139.3200000000002</v>
      </c>
      <c r="G65" s="66">
        <v>2105.1837961835936</v>
      </c>
      <c r="H65" s="67">
        <f t="shared" si="0"/>
        <v>1.0162153080782261</v>
      </c>
      <c r="I65" s="68">
        <v>0.45</v>
      </c>
      <c r="J65" s="67">
        <f t="shared" si="1"/>
        <v>0.45729688863520179</v>
      </c>
      <c r="K65" s="69">
        <v>42275</v>
      </c>
      <c r="L65" s="66">
        <v>57947.015037593985</v>
      </c>
      <c r="M65" s="67">
        <f t="shared" si="2"/>
        <v>0.72954577509425578</v>
      </c>
      <c r="N65" s="70">
        <f t="shared" si="3"/>
        <v>0.33361901306755987</v>
      </c>
      <c r="O65" s="71">
        <f t="shared" si="4"/>
        <v>0.33361901306755987</v>
      </c>
      <c r="P65" s="70">
        <v>0.38366</v>
      </c>
      <c r="Q65" s="72">
        <f t="shared" si="5"/>
        <v>-5.0040986932440135E-2</v>
      </c>
    </row>
    <row r="66" spans="1:17" x14ac:dyDescent="0.25">
      <c r="A66" s="2">
        <v>119</v>
      </c>
      <c r="B66" s="3" t="s">
        <v>265</v>
      </c>
      <c r="C66" s="3" t="s">
        <v>308</v>
      </c>
      <c r="D66" s="3" t="s">
        <v>222</v>
      </c>
      <c r="E66" s="3" t="s">
        <v>134</v>
      </c>
      <c r="F66" s="65">
        <v>2990.06</v>
      </c>
      <c r="G66" s="66">
        <v>2105.1837961835936</v>
      </c>
      <c r="H66" s="67">
        <f t="shared" si="0"/>
        <v>1.420332041991091</v>
      </c>
      <c r="I66" s="68">
        <v>0.45</v>
      </c>
      <c r="J66" s="67">
        <f t="shared" si="1"/>
        <v>0.63914941889599097</v>
      </c>
      <c r="K66" s="69">
        <v>51534</v>
      </c>
      <c r="L66" s="66">
        <v>57947.015037593985</v>
      </c>
      <c r="M66" s="67">
        <f t="shared" si="2"/>
        <v>0.88932967412672692</v>
      </c>
      <c r="N66" s="70">
        <f t="shared" si="3"/>
        <v>0.56841454442505857</v>
      </c>
      <c r="O66" s="71">
        <f t="shared" si="4"/>
        <v>0.45</v>
      </c>
      <c r="P66" s="70">
        <v>0.38583000000000001</v>
      </c>
      <c r="Q66" s="72">
        <f t="shared" si="5"/>
        <v>6.4170000000000005E-2</v>
      </c>
    </row>
    <row r="67" spans="1:17" x14ac:dyDescent="0.25">
      <c r="A67" s="2">
        <v>121</v>
      </c>
      <c r="B67" s="3" t="s">
        <v>271</v>
      </c>
      <c r="C67" s="3" t="s">
        <v>309</v>
      </c>
      <c r="D67" s="3" t="s">
        <v>222</v>
      </c>
      <c r="E67" s="3" t="s">
        <v>60</v>
      </c>
      <c r="F67" s="65">
        <v>1532.16</v>
      </c>
      <c r="G67" s="66">
        <v>2105.1837961835936</v>
      </c>
      <c r="H67" s="67">
        <f t="shared" si="0"/>
        <v>0.72780343586987217</v>
      </c>
      <c r="I67" s="68">
        <v>0.45</v>
      </c>
      <c r="J67" s="67">
        <f t="shared" si="1"/>
        <v>0.32751154614144251</v>
      </c>
      <c r="K67" s="69">
        <v>54297</v>
      </c>
      <c r="L67" s="66">
        <v>57947.015037593985</v>
      </c>
      <c r="M67" s="67">
        <f t="shared" si="2"/>
        <v>0.93701116381532368</v>
      </c>
      <c r="N67" s="70">
        <f t="shared" si="3"/>
        <v>0.30688197501294912</v>
      </c>
      <c r="O67" s="71">
        <f t="shared" si="4"/>
        <v>0.30688197501294912</v>
      </c>
      <c r="P67" s="70">
        <v>0.38312000000000002</v>
      </c>
      <c r="Q67" s="72">
        <f t="shared" si="5"/>
        <v>-7.6238024987050901E-2</v>
      </c>
    </row>
    <row r="68" spans="1:17" x14ac:dyDescent="0.25">
      <c r="A68" s="2">
        <v>125</v>
      </c>
      <c r="B68" s="3" t="s">
        <v>223</v>
      </c>
      <c r="C68" s="3" t="s">
        <v>310</v>
      </c>
      <c r="D68" s="3" t="s">
        <v>222</v>
      </c>
      <c r="E68" s="3" t="s">
        <v>130</v>
      </c>
      <c r="F68" s="65">
        <v>2952.45</v>
      </c>
      <c r="G68" s="66">
        <v>2105.1837961835936</v>
      </c>
      <c r="H68" s="67">
        <f t="shared" si="0"/>
        <v>1.4024666185215668</v>
      </c>
      <c r="I68" s="68">
        <v>0.45</v>
      </c>
      <c r="J68" s="67">
        <f t="shared" si="1"/>
        <v>0.63110997833470506</v>
      </c>
      <c r="K68" s="69">
        <v>53965</v>
      </c>
      <c r="L68" s="66">
        <v>57947.015037593985</v>
      </c>
      <c r="M68" s="67">
        <f t="shared" si="2"/>
        <v>0.93128179190920202</v>
      </c>
      <c r="N68" s="70">
        <f t="shared" si="3"/>
        <v>0.58774123151532176</v>
      </c>
      <c r="O68" s="71">
        <f t="shared" si="4"/>
        <v>0.45</v>
      </c>
      <c r="P68" s="70">
        <v>0.39115</v>
      </c>
      <c r="Q68" s="72">
        <f t="shared" si="5"/>
        <v>5.8850000000000013E-2</v>
      </c>
    </row>
    <row r="69" spans="1:17" x14ac:dyDescent="0.25">
      <c r="A69" s="2">
        <v>127</v>
      </c>
      <c r="B69" s="3" t="s">
        <v>251</v>
      </c>
      <c r="C69" s="3" t="s">
        <v>311</v>
      </c>
      <c r="D69" s="3" t="s">
        <v>222</v>
      </c>
      <c r="E69" s="3" t="s">
        <v>145</v>
      </c>
      <c r="F69" s="65">
        <v>2282.15</v>
      </c>
      <c r="G69" s="66">
        <v>2105.1837961835936</v>
      </c>
      <c r="H69" s="67">
        <f t="shared" si="0"/>
        <v>1.084062115686631</v>
      </c>
      <c r="I69" s="68">
        <v>0.45</v>
      </c>
      <c r="J69" s="67">
        <f t="shared" si="1"/>
        <v>0.48782795205898399</v>
      </c>
      <c r="K69" s="69">
        <v>89682</v>
      </c>
      <c r="L69" s="66">
        <v>57947.015037593985</v>
      </c>
      <c r="M69" s="67">
        <f t="shared" si="2"/>
        <v>1.5476552147132596</v>
      </c>
      <c r="N69" s="70">
        <f t="shared" si="3"/>
        <v>0.75498947388697657</v>
      </c>
      <c r="O69" s="71">
        <f t="shared" si="4"/>
        <v>0.45</v>
      </c>
      <c r="P69" s="70">
        <v>0.36203999999999997</v>
      </c>
      <c r="Q69" s="72">
        <f t="shared" si="5"/>
        <v>8.7960000000000038E-2</v>
      </c>
    </row>
    <row r="70" spans="1:17" x14ac:dyDescent="0.25">
      <c r="A70" s="2">
        <v>131</v>
      </c>
      <c r="B70" s="3" t="s">
        <v>220</v>
      </c>
      <c r="C70" s="3" t="s">
        <v>312</v>
      </c>
      <c r="D70" s="3" t="s">
        <v>222</v>
      </c>
      <c r="E70" s="3" t="s">
        <v>147</v>
      </c>
      <c r="F70" s="65">
        <v>2439.63</v>
      </c>
      <c r="G70" s="66">
        <v>2105.1837961835936</v>
      </c>
      <c r="H70" s="67">
        <f t="shared" si="0"/>
        <v>1.1588679356276212</v>
      </c>
      <c r="I70" s="68">
        <v>0.45</v>
      </c>
      <c r="J70" s="67">
        <f t="shared" si="1"/>
        <v>0.52149057103242957</v>
      </c>
      <c r="K70" s="69">
        <v>41160</v>
      </c>
      <c r="L70" s="66">
        <v>57947.015037593985</v>
      </c>
      <c r="M70" s="67">
        <f t="shared" si="2"/>
        <v>0.71030405920472073</v>
      </c>
      <c r="N70" s="70">
        <f t="shared" si="3"/>
        <v>0.37041686944132246</v>
      </c>
      <c r="O70" s="71">
        <f t="shared" si="4"/>
        <v>0.37041686944132246</v>
      </c>
      <c r="P70" s="70">
        <v>0.27583000000000002</v>
      </c>
      <c r="Q70" s="72">
        <f t="shared" si="5"/>
        <v>9.4586869441322441E-2</v>
      </c>
    </row>
    <row r="71" spans="1:17" x14ac:dyDescent="0.25">
      <c r="A71" s="2">
        <v>133</v>
      </c>
      <c r="B71" s="3" t="s">
        <v>265</v>
      </c>
      <c r="C71" s="3" t="s">
        <v>313</v>
      </c>
      <c r="D71" s="3" t="s">
        <v>222</v>
      </c>
      <c r="E71" s="3" t="s">
        <v>152</v>
      </c>
      <c r="F71" s="65">
        <v>3412.52</v>
      </c>
      <c r="G71" s="66">
        <v>2105.1837961835936</v>
      </c>
      <c r="H71" s="67">
        <f t="shared" si="0"/>
        <v>1.6210081068391395</v>
      </c>
      <c r="I71" s="68">
        <v>0.45</v>
      </c>
      <c r="J71" s="67">
        <f t="shared" si="1"/>
        <v>0.72945364807761282</v>
      </c>
      <c r="K71" s="69">
        <v>53381</v>
      </c>
      <c r="L71" s="66">
        <v>57947.015037593985</v>
      </c>
      <c r="M71" s="67">
        <f t="shared" si="2"/>
        <v>0.92120361964060249</v>
      </c>
      <c r="N71" s="70">
        <f t="shared" si="3"/>
        <v>0.67197534096913913</v>
      </c>
      <c r="O71" s="71">
        <f t="shared" si="4"/>
        <v>0.45</v>
      </c>
      <c r="P71" s="70">
        <v>0.32677</v>
      </c>
      <c r="Q71" s="72">
        <f t="shared" si="5"/>
        <v>0.12323000000000001</v>
      </c>
    </row>
    <row r="72" spans="1:17" x14ac:dyDescent="0.25">
      <c r="A72" s="2">
        <v>135</v>
      </c>
      <c r="B72" s="3" t="s">
        <v>227</v>
      </c>
      <c r="C72" s="3" t="s">
        <v>314</v>
      </c>
      <c r="D72" s="3" t="s">
        <v>222</v>
      </c>
      <c r="E72" s="3" t="s">
        <v>49</v>
      </c>
      <c r="F72" s="65">
        <v>1299.2</v>
      </c>
      <c r="G72" s="66">
        <v>2105.1837961835936</v>
      </c>
      <c r="H72" s="67">
        <f t="shared" si="0"/>
        <v>0.61714326433410216</v>
      </c>
      <c r="I72" s="68">
        <v>0.45</v>
      </c>
      <c r="J72" s="67">
        <f t="shared" si="1"/>
        <v>0.27771446895034596</v>
      </c>
      <c r="K72" s="69">
        <v>40911</v>
      </c>
      <c r="L72" s="66">
        <v>57947.015037593985</v>
      </c>
      <c r="M72" s="67">
        <f t="shared" si="2"/>
        <v>0.70600703027512945</v>
      </c>
      <c r="N72" s="70">
        <f t="shared" si="3"/>
        <v>0.19606836748806841</v>
      </c>
      <c r="O72" s="71">
        <f t="shared" si="4"/>
        <v>0.19606836748806841</v>
      </c>
      <c r="P72" s="70">
        <v>0.28750999999999999</v>
      </c>
      <c r="Q72" s="72">
        <f t="shared" si="5"/>
        <v>-9.1441632511931575E-2</v>
      </c>
    </row>
    <row r="73" spans="1:17" x14ac:dyDescent="0.25">
      <c r="A73" s="2">
        <v>137</v>
      </c>
      <c r="B73" s="3" t="s">
        <v>259</v>
      </c>
      <c r="C73" s="3" t="s">
        <v>315</v>
      </c>
      <c r="D73" s="3" t="s">
        <v>222</v>
      </c>
      <c r="E73" s="3" t="s">
        <v>112</v>
      </c>
      <c r="F73" s="65">
        <v>2164.58</v>
      </c>
      <c r="G73" s="66">
        <v>2105.1837961835936</v>
      </c>
      <c r="H73" s="67">
        <f t="shared" ref="H73:H136" si="6">F73/G73</f>
        <v>1.0282142604004854</v>
      </c>
      <c r="I73" s="68">
        <v>0.45</v>
      </c>
      <c r="J73" s="67">
        <f t="shared" ref="J73:J136" si="7">H73*I73</f>
        <v>0.46269641718021842</v>
      </c>
      <c r="K73" s="69">
        <v>62707</v>
      </c>
      <c r="L73" s="66">
        <v>57947.015037593985</v>
      </c>
      <c r="M73" s="67">
        <f t="shared" ref="M73:M136" si="8">K73/L73</f>
        <v>1.0821437473408753</v>
      </c>
      <c r="N73" s="70">
        <f t="shared" ref="N73:N136" si="9">J73*M73</f>
        <v>0.50070403476859848</v>
      </c>
      <c r="O73" s="71">
        <f t="shared" ref="O73:O135" si="10">IF(N73=0,0,IF(N73&lt;0.18,0.18,IF(N73&gt;0.45,0.45,N73)))</f>
        <v>0.45</v>
      </c>
      <c r="P73" s="70">
        <v>0.43281999999999998</v>
      </c>
      <c r="Q73" s="72">
        <f t="shared" ref="Q73:Q135" si="11">O73-P73</f>
        <v>1.7180000000000029E-2</v>
      </c>
    </row>
    <row r="74" spans="1:17" x14ac:dyDescent="0.25">
      <c r="A74" s="2">
        <v>139</v>
      </c>
      <c r="B74" s="3" t="s">
        <v>256</v>
      </c>
      <c r="C74" s="3" t="s">
        <v>316</v>
      </c>
      <c r="D74" s="3" t="s">
        <v>222</v>
      </c>
      <c r="E74" s="3" t="s">
        <v>53</v>
      </c>
      <c r="F74" s="65">
        <v>1781.1</v>
      </c>
      <c r="G74" s="66">
        <v>2105.1837961835936</v>
      </c>
      <c r="H74" s="67">
        <f t="shared" si="6"/>
        <v>0.84605439355408651</v>
      </c>
      <c r="I74" s="68">
        <v>0.45</v>
      </c>
      <c r="J74" s="67">
        <f t="shared" si="7"/>
        <v>0.38072447709933893</v>
      </c>
      <c r="K74" s="69">
        <v>45691</v>
      </c>
      <c r="L74" s="66">
        <v>57947.015037593985</v>
      </c>
      <c r="M74" s="67">
        <f t="shared" si="8"/>
        <v>0.78849618000784483</v>
      </c>
      <c r="N74" s="70">
        <f t="shared" si="9"/>
        <v>0.30019979582831297</v>
      </c>
      <c r="O74" s="71">
        <f t="shared" si="10"/>
        <v>0.30019979582831297</v>
      </c>
      <c r="P74" s="70">
        <v>0.38927</v>
      </c>
      <c r="Q74" s="72">
        <f t="shared" si="11"/>
        <v>-8.907020417168704E-2</v>
      </c>
    </row>
    <row r="75" spans="1:17" x14ac:dyDescent="0.25">
      <c r="A75" s="2">
        <v>141</v>
      </c>
      <c r="B75" s="3" t="s">
        <v>274</v>
      </c>
      <c r="C75" s="3" t="s">
        <v>317</v>
      </c>
      <c r="D75" s="3" t="s">
        <v>222</v>
      </c>
      <c r="E75" s="3" t="s">
        <v>38</v>
      </c>
      <c r="F75" s="65">
        <v>1589.59</v>
      </c>
      <c r="G75" s="66">
        <v>2105.1837961835936</v>
      </c>
      <c r="H75" s="67">
        <f t="shared" si="6"/>
        <v>0.75508371424941911</v>
      </c>
      <c r="I75" s="68">
        <v>0.45</v>
      </c>
      <c r="J75" s="67">
        <f t="shared" si="7"/>
        <v>0.33978767141223859</v>
      </c>
      <c r="K75" s="69">
        <v>40421</v>
      </c>
      <c r="L75" s="66">
        <v>57947.015037593985</v>
      </c>
      <c r="M75" s="67">
        <f t="shared" si="8"/>
        <v>0.69755102957031134</v>
      </c>
      <c r="N75" s="70">
        <f t="shared" si="9"/>
        <v>0.23701924002890568</v>
      </c>
      <c r="O75" s="71">
        <f t="shared" si="10"/>
        <v>0.23701924002890568</v>
      </c>
      <c r="P75" s="70">
        <v>0.36308000000000001</v>
      </c>
      <c r="Q75" s="72">
        <f t="shared" si="11"/>
        <v>-0.12606075997109434</v>
      </c>
    </row>
    <row r="76" spans="1:17" x14ac:dyDescent="0.25">
      <c r="A76" s="2">
        <v>143</v>
      </c>
      <c r="B76" s="3" t="s">
        <v>107</v>
      </c>
      <c r="C76" s="3" t="s">
        <v>318</v>
      </c>
      <c r="D76" s="3" t="s">
        <v>222</v>
      </c>
      <c r="E76" s="3" t="s">
        <v>41</v>
      </c>
      <c r="F76" s="65">
        <v>1500.29</v>
      </c>
      <c r="G76" s="66">
        <v>2105.1837961835936</v>
      </c>
      <c r="H76" s="67">
        <f t="shared" si="6"/>
        <v>0.71266461518458279</v>
      </c>
      <c r="I76" s="68">
        <v>0.45</v>
      </c>
      <c r="J76" s="67">
        <f t="shared" si="7"/>
        <v>0.32069907683306226</v>
      </c>
      <c r="K76" s="69">
        <v>47411</v>
      </c>
      <c r="L76" s="66">
        <v>57947.015037593985</v>
      </c>
      <c r="M76" s="67">
        <f t="shared" si="8"/>
        <v>0.818178468196186</v>
      </c>
      <c r="N76" s="70">
        <f t="shared" si="9"/>
        <v>0.26238907943520584</v>
      </c>
      <c r="O76" s="71">
        <f t="shared" si="10"/>
        <v>0.26238907943520584</v>
      </c>
      <c r="P76" s="70">
        <v>0.37969999999999998</v>
      </c>
      <c r="Q76" s="72">
        <f t="shared" si="11"/>
        <v>-0.11731092056479414</v>
      </c>
    </row>
    <row r="77" spans="1:17" x14ac:dyDescent="0.25">
      <c r="A77" s="2">
        <v>145</v>
      </c>
      <c r="B77" s="3" t="s">
        <v>254</v>
      </c>
      <c r="C77" s="3" t="s">
        <v>319</v>
      </c>
      <c r="D77" s="3" t="s">
        <v>222</v>
      </c>
      <c r="E77" s="3" t="s">
        <v>138</v>
      </c>
      <c r="F77" s="65">
        <v>2418.75</v>
      </c>
      <c r="G77" s="66">
        <v>2105.1837961835936</v>
      </c>
      <c r="H77" s="67">
        <f t="shared" si="6"/>
        <v>1.1489495617365375</v>
      </c>
      <c r="I77" s="68">
        <v>0.45</v>
      </c>
      <c r="J77" s="67">
        <f t="shared" si="7"/>
        <v>0.51702730278144193</v>
      </c>
      <c r="K77" s="69">
        <v>87756</v>
      </c>
      <c r="L77" s="66">
        <v>57947.015037593985</v>
      </c>
      <c r="M77" s="67">
        <f t="shared" si="8"/>
        <v>1.5144179548000358</v>
      </c>
      <c r="N77" s="70">
        <f t="shared" si="9"/>
        <v>0.78299543045405018</v>
      </c>
      <c r="O77" s="71">
        <f t="shared" si="10"/>
        <v>0.45</v>
      </c>
      <c r="P77" s="70">
        <v>0.37679000000000001</v>
      </c>
      <c r="Q77" s="72">
        <f t="shared" si="11"/>
        <v>7.3209999999999997E-2</v>
      </c>
    </row>
    <row r="78" spans="1:17" x14ac:dyDescent="0.25">
      <c r="A78" s="2">
        <v>147</v>
      </c>
      <c r="B78" s="3" t="s">
        <v>227</v>
      </c>
      <c r="C78" s="3" t="s">
        <v>320</v>
      </c>
      <c r="D78" s="3" t="s">
        <v>222</v>
      </c>
      <c r="E78" s="3" t="s">
        <v>48</v>
      </c>
      <c r="F78" s="65">
        <v>1342.46</v>
      </c>
      <c r="G78" s="66">
        <v>2105.1837961835936</v>
      </c>
      <c r="H78" s="67">
        <f t="shared" si="6"/>
        <v>0.63769253897626132</v>
      </c>
      <c r="I78" s="68">
        <v>0.45</v>
      </c>
      <c r="J78" s="67">
        <f t="shared" si="7"/>
        <v>0.28696164253931761</v>
      </c>
      <c r="K78" s="69">
        <v>43761</v>
      </c>
      <c r="L78" s="66">
        <v>57947.015037593985</v>
      </c>
      <c r="M78" s="67">
        <f t="shared" si="8"/>
        <v>0.75518989151743887</v>
      </c>
      <c r="N78" s="70">
        <f t="shared" si="9"/>
        <v>0.21671053169893334</v>
      </c>
      <c r="O78" s="71">
        <f t="shared" si="10"/>
        <v>0.21671053169893334</v>
      </c>
      <c r="P78" s="70">
        <v>0.30818000000000001</v>
      </c>
      <c r="Q78" s="72">
        <f t="shared" si="11"/>
        <v>-9.146946830106667E-2</v>
      </c>
    </row>
    <row r="79" spans="1:17" x14ac:dyDescent="0.25">
      <c r="A79" s="2">
        <v>149</v>
      </c>
      <c r="B79" s="3" t="s">
        <v>263</v>
      </c>
      <c r="C79" s="3" t="s">
        <v>321</v>
      </c>
      <c r="D79" s="3" t="s">
        <v>222</v>
      </c>
      <c r="E79" s="3" t="s">
        <v>124</v>
      </c>
      <c r="F79" s="65">
        <v>1550.55</v>
      </c>
      <c r="G79" s="66">
        <v>2105.1837961835936</v>
      </c>
      <c r="H79" s="67">
        <f t="shared" si="6"/>
        <v>0.73653901517336973</v>
      </c>
      <c r="I79" s="68">
        <v>0.45</v>
      </c>
      <c r="J79" s="67">
        <f t="shared" si="7"/>
        <v>0.33144255682801638</v>
      </c>
      <c r="K79" s="69">
        <v>68884</v>
      </c>
      <c r="L79" s="66">
        <v>57947.015037593985</v>
      </c>
      <c r="M79" s="67">
        <f t="shared" si="8"/>
        <v>1.1887411276544699</v>
      </c>
      <c r="N79" s="70">
        <f t="shared" si="9"/>
        <v>0.39399939875641693</v>
      </c>
      <c r="O79" s="71">
        <f t="shared" si="10"/>
        <v>0.39399939875641693</v>
      </c>
      <c r="P79" s="70">
        <v>0.36091000000000001</v>
      </c>
      <c r="Q79" s="72">
        <f t="shared" si="11"/>
        <v>3.3089398756416921E-2</v>
      </c>
    </row>
    <row r="80" spans="1:17" x14ac:dyDescent="0.25">
      <c r="A80" s="2">
        <v>153</v>
      </c>
      <c r="B80" s="3" t="s">
        <v>322</v>
      </c>
      <c r="C80" s="3" t="s">
        <v>323</v>
      </c>
      <c r="D80" s="3" t="s">
        <v>222</v>
      </c>
      <c r="E80" s="3" t="s">
        <v>91</v>
      </c>
      <c r="F80" s="65">
        <v>2283.11</v>
      </c>
      <c r="G80" s="66">
        <v>2105.1837961835936</v>
      </c>
      <c r="H80" s="67">
        <f t="shared" si="6"/>
        <v>1.0845181328770257</v>
      </c>
      <c r="I80" s="68">
        <v>0.45</v>
      </c>
      <c r="J80" s="67">
        <f t="shared" si="7"/>
        <v>0.48803315979466155</v>
      </c>
      <c r="K80" s="69">
        <v>100431</v>
      </c>
      <c r="L80" s="66">
        <v>57947.015037593985</v>
      </c>
      <c r="M80" s="67">
        <f t="shared" si="8"/>
        <v>1.7331522587460959</v>
      </c>
      <c r="N80" s="70">
        <f t="shared" si="9"/>
        <v>0.84583577324111203</v>
      </c>
      <c r="O80" s="71">
        <f t="shared" si="10"/>
        <v>0.45</v>
      </c>
      <c r="P80" s="70">
        <v>0.45</v>
      </c>
      <c r="Q80" s="72">
        <f t="shared" si="11"/>
        <v>0</v>
      </c>
    </row>
    <row r="81" spans="1:17" x14ac:dyDescent="0.25">
      <c r="A81" s="2">
        <v>155</v>
      </c>
      <c r="B81" s="3" t="s">
        <v>271</v>
      </c>
      <c r="C81" s="3" t="s">
        <v>324</v>
      </c>
      <c r="D81" s="3" t="s">
        <v>222</v>
      </c>
      <c r="E81" s="3" t="s">
        <v>43</v>
      </c>
      <c r="F81" s="65">
        <v>1609.73</v>
      </c>
      <c r="G81" s="66">
        <v>2105.1837961835936</v>
      </c>
      <c r="H81" s="67">
        <f t="shared" si="6"/>
        <v>0.76465057488957366</v>
      </c>
      <c r="I81" s="68">
        <v>0.45</v>
      </c>
      <c r="J81" s="67">
        <f t="shared" si="7"/>
        <v>0.34409275870030814</v>
      </c>
      <c r="K81" s="69">
        <v>48743</v>
      </c>
      <c r="L81" s="66">
        <v>57947.015037593985</v>
      </c>
      <c r="M81" s="67">
        <f t="shared" si="8"/>
        <v>0.84116498439785481</v>
      </c>
      <c r="N81" s="70">
        <f t="shared" si="9"/>
        <v>0.28943878000355949</v>
      </c>
      <c r="O81" s="71">
        <f t="shared" si="10"/>
        <v>0.28943878000355949</v>
      </c>
      <c r="P81" s="70">
        <v>0.40140999999999999</v>
      </c>
      <c r="Q81" s="72">
        <f t="shared" si="11"/>
        <v>-0.1119712199964405</v>
      </c>
    </row>
    <row r="82" spans="1:17" x14ac:dyDescent="0.25">
      <c r="A82" s="2">
        <v>157</v>
      </c>
      <c r="B82" s="3" t="s">
        <v>259</v>
      </c>
      <c r="C82" s="3" t="s">
        <v>325</v>
      </c>
      <c r="D82" s="3" t="s">
        <v>222</v>
      </c>
      <c r="E82" s="3" t="s">
        <v>148</v>
      </c>
      <c r="F82" s="65">
        <v>3686.99</v>
      </c>
      <c r="G82" s="66">
        <v>2105.1837961835936</v>
      </c>
      <c r="H82" s="67">
        <f t="shared" si="6"/>
        <v>1.7513862716804118</v>
      </c>
      <c r="I82" s="68">
        <v>0.45</v>
      </c>
      <c r="J82" s="67">
        <f t="shared" si="7"/>
        <v>0.78812382225618538</v>
      </c>
      <c r="K82" s="69">
        <v>68166</v>
      </c>
      <c r="L82" s="66">
        <v>57947.015037593985</v>
      </c>
      <c r="M82" s="67">
        <f t="shared" si="8"/>
        <v>1.176350498050267</v>
      </c>
      <c r="N82" s="70">
        <f t="shared" si="9"/>
        <v>0.92710985083634379</v>
      </c>
      <c r="O82" s="71">
        <f t="shared" si="10"/>
        <v>0.45</v>
      </c>
      <c r="P82" s="70">
        <v>0.35341</v>
      </c>
      <c r="Q82" s="72">
        <f t="shared" si="11"/>
        <v>9.6590000000000009E-2</v>
      </c>
    </row>
    <row r="83" spans="1:17" x14ac:dyDescent="0.25">
      <c r="A83" s="2">
        <v>159</v>
      </c>
      <c r="B83" s="3" t="s">
        <v>265</v>
      </c>
      <c r="C83" s="3" t="s">
        <v>326</v>
      </c>
      <c r="D83" s="3" t="s">
        <v>222</v>
      </c>
      <c r="E83" s="3" t="s">
        <v>143</v>
      </c>
      <c r="F83" s="65">
        <v>2093.88</v>
      </c>
      <c r="G83" s="66">
        <v>2105.1837961835936</v>
      </c>
      <c r="H83" s="67">
        <f t="shared" si="6"/>
        <v>0.99463049439954565</v>
      </c>
      <c r="I83" s="68">
        <v>0.45</v>
      </c>
      <c r="J83" s="67">
        <f t="shared" si="7"/>
        <v>0.44758372247979555</v>
      </c>
      <c r="K83" s="69">
        <v>48355</v>
      </c>
      <c r="L83" s="66">
        <v>57947.015037593985</v>
      </c>
      <c r="M83" s="67">
        <f t="shared" si="8"/>
        <v>0.83446921241118244</v>
      </c>
      <c r="N83" s="70">
        <f t="shared" si="9"/>
        <v>0.37349483638578024</v>
      </c>
      <c r="O83" s="71">
        <f t="shared" si="10"/>
        <v>0.37349483638578024</v>
      </c>
      <c r="P83" s="70">
        <v>0.28891</v>
      </c>
      <c r="Q83" s="72">
        <f t="shared" si="11"/>
        <v>8.4584836385780238E-2</v>
      </c>
    </row>
    <row r="84" spans="1:17" x14ac:dyDescent="0.25">
      <c r="A84" s="2">
        <v>161</v>
      </c>
      <c r="B84" s="3" t="s">
        <v>225</v>
      </c>
      <c r="C84" s="3" t="s">
        <v>30</v>
      </c>
      <c r="D84" s="3" t="s">
        <v>222</v>
      </c>
      <c r="E84" s="3" t="s">
        <v>92</v>
      </c>
      <c r="F84" s="65">
        <v>1947.55</v>
      </c>
      <c r="G84" s="66">
        <v>2105.1837961835936</v>
      </c>
      <c r="H84" s="67">
        <f t="shared" si="6"/>
        <v>0.92512112411782677</v>
      </c>
      <c r="I84" s="68">
        <v>0.45</v>
      </c>
      <c r="J84" s="67">
        <f t="shared" si="7"/>
        <v>0.41630450585302203</v>
      </c>
      <c r="K84" s="69">
        <v>65171</v>
      </c>
      <c r="L84" s="66">
        <v>57947.015037593985</v>
      </c>
      <c r="M84" s="67">
        <f t="shared" si="8"/>
        <v>1.1246653508851034</v>
      </c>
      <c r="N84" s="70">
        <f t="shared" si="9"/>
        <v>0.46820325315023864</v>
      </c>
      <c r="O84" s="71">
        <f t="shared" si="10"/>
        <v>0.45</v>
      </c>
      <c r="P84" s="70">
        <v>0.45</v>
      </c>
      <c r="Q84" s="72">
        <f t="shared" si="11"/>
        <v>0</v>
      </c>
    </row>
    <row r="85" spans="1:17" x14ac:dyDescent="0.25">
      <c r="A85" s="2">
        <v>163</v>
      </c>
      <c r="B85" s="3" t="s">
        <v>234</v>
      </c>
      <c r="C85" s="3" t="s">
        <v>327</v>
      </c>
      <c r="D85" s="3" t="s">
        <v>222</v>
      </c>
      <c r="E85" s="3" t="s">
        <v>117</v>
      </c>
      <c r="F85" s="65">
        <v>2156.94</v>
      </c>
      <c r="G85" s="66">
        <v>2105.1837961835936</v>
      </c>
      <c r="H85" s="67">
        <f t="shared" si="6"/>
        <v>1.0245851235935948</v>
      </c>
      <c r="I85" s="68">
        <v>0.45</v>
      </c>
      <c r="J85" s="67">
        <f t="shared" si="7"/>
        <v>0.46106330561711767</v>
      </c>
      <c r="K85" s="69">
        <v>53606</v>
      </c>
      <c r="L85" s="66">
        <v>57947.015037593985</v>
      </c>
      <c r="M85" s="67">
        <f t="shared" si="8"/>
        <v>0.92508647710710057</v>
      </c>
      <c r="N85" s="70">
        <f t="shared" si="9"/>
        <v>0.42652342911669383</v>
      </c>
      <c r="O85" s="71">
        <f t="shared" si="10"/>
        <v>0.42652342911669383</v>
      </c>
      <c r="P85" s="70">
        <v>0.40536</v>
      </c>
      <c r="Q85" s="72">
        <f t="shared" si="11"/>
        <v>2.1163429116693833E-2</v>
      </c>
    </row>
    <row r="86" spans="1:17" x14ac:dyDescent="0.25">
      <c r="A86" s="2">
        <v>165</v>
      </c>
      <c r="B86" s="3" t="s">
        <v>234</v>
      </c>
      <c r="C86" s="3" t="s">
        <v>328</v>
      </c>
      <c r="D86" s="3" t="s">
        <v>222</v>
      </c>
      <c r="E86" s="3" t="s">
        <v>120</v>
      </c>
      <c r="F86" s="65">
        <v>2032.68</v>
      </c>
      <c r="G86" s="66">
        <v>2105.1837961835936</v>
      </c>
      <c r="H86" s="67">
        <f t="shared" si="6"/>
        <v>0.96555939851188632</v>
      </c>
      <c r="I86" s="68">
        <v>0.45</v>
      </c>
      <c r="J86" s="67">
        <f t="shared" si="7"/>
        <v>0.43450172933034886</v>
      </c>
      <c r="K86" s="69">
        <v>59492</v>
      </c>
      <c r="L86" s="66">
        <v>57947.015037593985</v>
      </c>
      <c r="M86" s="67">
        <f t="shared" si="8"/>
        <v>1.0266620284306911</v>
      </c>
      <c r="N86" s="70">
        <f t="shared" si="9"/>
        <v>0.44608642679093907</v>
      </c>
      <c r="O86" s="71">
        <f t="shared" si="10"/>
        <v>0.44608642679093907</v>
      </c>
      <c r="P86" s="70">
        <v>0.41497000000000001</v>
      </c>
      <c r="Q86" s="72">
        <f t="shared" si="11"/>
        <v>3.1116426790939067E-2</v>
      </c>
    </row>
    <row r="87" spans="1:17" x14ac:dyDescent="0.25">
      <c r="A87" s="2">
        <v>167</v>
      </c>
      <c r="B87" s="3" t="s">
        <v>244</v>
      </c>
      <c r="C87" s="3" t="s">
        <v>329</v>
      </c>
      <c r="D87" s="3" t="s">
        <v>222</v>
      </c>
      <c r="E87" s="3" t="s">
        <v>23</v>
      </c>
      <c r="F87" s="65">
        <v>1379.3</v>
      </c>
      <c r="G87" s="66">
        <v>2105.1837961835936</v>
      </c>
      <c r="H87" s="67">
        <f t="shared" si="6"/>
        <v>0.65519219865765621</v>
      </c>
      <c r="I87" s="68">
        <v>0.45</v>
      </c>
      <c r="J87" s="67">
        <f t="shared" si="7"/>
        <v>0.29483648939594531</v>
      </c>
      <c r="K87" s="69">
        <v>39219</v>
      </c>
      <c r="L87" s="66">
        <v>57947.015037593985</v>
      </c>
      <c r="M87" s="67">
        <f t="shared" si="8"/>
        <v>0.67680794212706374</v>
      </c>
      <c r="N87" s="70">
        <f t="shared" si="9"/>
        <v>0.1995476776520376</v>
      </c>
      <c r="O87" s="71">
        <f t="shared" si="10"/>
        <v>0.1995476776520376</v>
      </c>
      <c r="P87" s="70">
        <v>0.38216</v>
      </c>
      <c r="Q87" s="72">
        <f t="shared" si="11"/>
        <v>-0.1826123223479624</v>
      </c>
    </row>
    <row r="88" spans="1:17" x14ac:dyDescent="0.25">
      <c r="A88" s="2">
        <v>169</v>
      </c>
      <c r="B88" s="3" t="s">
        <v>135</v>
      </c>
      <c r="C88" s="3" t="s">
        <v>330</v>
      </c>
      <c r="D88" s="3" t="s">
        <v>222</v>
      </c>
      <c r="E88" s="3" t="s">
        <v>59</v>
      </c>
      <c r="F88" s="65">
        <v>1287.6600000000001</v>
      </c>
      <c r="G88" s="66">
        <v>2105.1837961835936</v>
      </c>
      <c r="H88" s="67">
        <f t="shared" si="6"/>
        <v>0.61166155769123298</v>
      </c>
      <c r="I88" s="68">
        <v>0.45</v>
      </c>
      <c r="J88" s="67">
        <f t="shared" si="7"/>
        <v>0.27524770096105483</v>
      </c>
      <c r="K88" s="69">
        <v>39640</v>
      </c>
      <c r="L88" s="66">
        <v>57947.015037593985</v>
      </c>
      <c r="M88" s="67">
        <f t="shared" si="8"/>
        <v>0.68407319987548909</v>
      </c>
      <c r="N88" s="70">
        <f t="shared" si="9"/>
        <v>0.18828957555480053</v>
      </c>
      <c r="O88" s="71">
        <f t="shared" si="10"/>
        <v>0.18828957555480053</v>
      </c>
      <c r="P88" s="70">
        <v>0.26834000000000002</v>
      </c>
      <c r="Q88" s="72">
        <f t="shared" si="11"/>
        <v>-8.0050424445199497E-2</v>
      </c>
    </row>
    <row r="89" spans="1:17" x14ac:dyDescent="0.25">
      <c r="A89" s="2">
        <v>171</v>
      </c>
      <c r="B89" s="3" t="s">
        <v>256</v>
      </c>
      <c r="C89" s="3" t="s">
        <v>331</v>
      </c>
      <c r="D89" s="3" t="s">
        <v>222</v>
      </c>
      <c r="E89" s="3" t="s">
        <v>113</v>
      </c>
      <c r="F89" s="65">
        <v>2088.2800000000002</v>
      </c>
      <c r="G89" s="66">
        <v>2105.1837961835936</v>
      </c>
      <c r="H89" s="67">
        <f t="shared" si="6"/>
        <v>0.99197039412224353</v>
      </c>
      <c r="I89" s="68">
        <v>0.45</v>
      </c>
      <c r="J89" s="67">
        <f t="shared" si="7"/>
        <v>0.44638667735500959</v>
      </c>
      <c r="K89" s="69">
        <v>56733</v>
      </c>
      <c r="L89" s="66">
        <v>57947.015037593985</v>
      </c>
      <c r="M89" s="67">
        <f t="shared" si="8"/>
        <v>0.9790495673192765</v>
      </c>
      <c r="N89" s="70">
        <f t="shared" si="9"/>
        <v>0.43703468332151163</v>
      </c>
      <c r="O89" s="71">
        <f t="shared" si="10"/>
        <v>0.43703468332151163</v>
      </c>
      <c r="P89" s="70">
        <v>0.41969000000000001</v>
      </c>
      <c r="Q89" s="72">
        <f t="shared" si="11"/>
        <v>1.7344683321511623E-2</v>
      </c>
    </row>
    <row r="90" spans="1:17" x14ac:dyDescent="0.25">
      <c r="A90" s="2">
        <v>173</v>
      </c>
      <c r="B90" s="3" t="s">
        <v>239</v>
      </c>
      <c r="C90" s="3" t="s">
        <v>332</v>
      </c>
      <c r="D90" s="3" t="s">
        <v>222</v>
      </c>
      <c r="E90" s="3" t="s">
        <v>27</v>
      </c>
      <c r="F90" s="65">
        <v>1282.93</v>
      </c>
      <c r="G90" s="66">
        <v>2105.1837961835936</v>
      </c>
      <c r="H90" s="67">
        <f t="shared" si="6"/>
        <v>0.60941472299272603</v>
      </c>
      <c r="I90" s="68">
        <v>0.45</v>
      </c>
      <c r="J90" s="67">
        <f t="shared" si="7"/>
        <v>0.27423662534672671</v>
      </c>
      <c r="K90" s="69">
        <v>42008</v>
      </c>
      <c r="L90" s="66">
        <v>57947.015037593985</v>
      </c>
      <c r="M90" s="67">
        <f t="shared" si="8"/>
        <v>0.72493811756734472</v>
      </c>
      <c r="N90" s="70">
        <f t="shared" si="9"/>
        <v>0.19880458294687725</v>
      </c>
      <c r="O90" s="71">
        <f t="shared" si="10"/>
        <v>0.19880458294687725</v>
      </c>
      <c r="P90" s="70">
        <v>0.37325000000000003</v>
      </c>
      <c r="Q90" s="72">
        <f t="shared" si="11"/>
        <v>-0.17444541705312278</v>
      </c>
    </row>
    <row r="91" spans="1:17" x14ac:dyDescent="0.25">
      <c r="A91" s="2">
        <v>175</v>
      </c>
      <c r="B91" s="3" t="s">
        <v>290</v>
      </c>
      <c r="C91" s="3" t="s">
        <v>333</v>
      </c>
      <c r="D91" s="3" t="s">
        <v>222</v>
      </c>
      <c r="E91" s="3" t="s">
        <v>56</v>
      </c>
      <c r="F91" s="65">
        <v>1778.89</v>
      </c>
      <c r="G91" s="66">
        <v>2105.1837961835936</v>
      </c>
      <c r="H91" s="67">
        <f t="shared" si="6"/>
        <v>0.84500460398036559</v>
      </c>
      <c r="I91" s="68">
        <v>0.45</v>
      </c>
      <c r="J91" s="67">
        <f t="shared" si="7"/>
        <v>0.38025207179116455</v>
      </c>
      <c r="K91" s="69">
        <v>49512</v>
      </c>
      <c r="L91" s="66">
        <v>57947.015037593985</v>
      </c>
      <c r="M91" s="67">
        <f t="shared" si="8"/>
        <v>0.85443572836113058</v>
      </c>
      <c r="N91" s="70">
        <f t="shared" si="9"/>
        <v>0.32490095592171259</v>
      </c>
      <c r="O91" s="71">
        <f t="shared" si="10"/>
        <v>0.32490095592171259</v>
      </c>
      <c r="P91" s="70">
        <v>0.40938000000000002</v>
      </c>
      <c r="Q91" s="72">
        <f t="shared" si="11"/>
        <v>-8.4479044078287435E-2</v>
      </c>
    </row>
    <row r="92" spans="1:17" x14ac:dyDescent="0.25">
      <c r="A92" s="2">
        <v>177</v>
      </c>
      <c r="B92" s="3" t="s">
        <v>248</v>
      </c>
      <c r="C92" s="3" t="s">
        <v>334</v>
      </c>
      <c r="D92" s="3" t="s">
        <v>222</v>
      </c>
      <c r="E92" s="3" t="s">
        <v>93</v>
      </c>
      <c r="F92" s="65">
        <v>2195.5</v>
      </c>
      <c r="G92" s="66">
        <v>2105.1837961835936</v>
      </c>
      <c r="H92" s="67">
        <f t="shared" si="6"/>
        <v>1.0429018140744466</v>
      </c>
      <c r="I92" s="68">
        <v>0.45</v>
      </c>
      <c r="J92" s="67">
        <f t="shared" si="7"/>
        <v>0.46930581633350099</v>
      </c>
      <c r="K92" s="69">
        <v>85743</v>
      </c>
      <c r="L92" s="66">
        <v>57947.015037593985</v>
      </c>
      <c r="M92" s="67">
        <f t="shared" si="8"/>
        <v>1.4796793233330994</v>
      </c>
      <c r="N92" s="70">
        <f t="shared" si="9"/>
        <v>0.69442211274864252</v>
      </c>
      <c r="O92" s="71">
        <f t="shared" si="10"/>
        <v>0.45</v>
      </c>
      <c r="P92" s="70">
        <v>0.45</v>
      </c>
      <c r="Q92" s="72">
        <f t="shared" si="11"/>
        <v>0</v>
      </c>
    </row>
    <row r="93" spans="1:17" x14ac:dyDescent="0.25">
      <c r="A93" s="2">
        <v>179</v>
      </c>
      <c r="B93" s="3" t="s">
        <v>248</v>
      </c>
      <c r="C93" s="3" t="s">
        <v>335</v>
      </c>
      <c r="D93" s="3" t="s">
        <v>222</v>
      </c>
      <c r="E93" s="3" t="s">
        <v>94</v>
      </c>
      <c r="F93" s="65">
        <v>2176.7199999999998</v>
      </c>
      <c r="G93" s="66">
        <v>2105.1837961835936</v>
      </c>
      <c r="H93" s="67">
        <f t="shared" si="6"/>
        <v>1.0339809777873512</v>
      </c>
      <c r="I93" s="68">
        <v>0.45</v>
      </c>
      <c r="J93" s="67">
        <f t="shared" si="7"/>
        <v>0.46529144000430805</v>
      </c>
      <c r="K93" s="69">
        <v>111184</v>
      </c>
      <c r="L93" s="66">
        <v>57947.015037593985</v>
      </c>
      <c r="M93" s="67">
        <f t="shared" si="8"/>
        <v>1.9187183313561145</v>
      </c>
      <c r="N93" s="70">
        <f t="shared" si="9"/>
        <v>0.89276321535934955</v>
      </c>
      <c r="O93" s="71">
        <f t="shared" si="10"/>
        <v>0.45</v>
      </c>
      <c r="P93" s="70">
        <v>0.45</v>
      </c>
      <c r="Q93" s="72">
        <f t="shared" si="11"/>
        <v>0</v>
      </c>
    </row>
    <row r="94" spans="1:17" x14ac:dyDescent="0.25">
      <c r="A94" s="2">
        <v>181</v>
      </c>
      <c r="B94" s="3" t="s">
        <v>263</v>
      </c>
      <c r="C94" s="3" t="s">
        <v>336</v>
      </c>
      <c r="D94" s="3" t="s">
        <v>222</v>
      </c>
      <c r="E94" s="3" t="s">
        <v>95</v>
      </c>
      <c r="F94" s="65">
        <v>4534.25</v>
      </c>
      <c r="G94" s="66">
        <v>2105.1837961835936</v>
      </c>
      <c r="H94" s="67">
        <f t="shared" si="6"/>
        <v>2.1538499432780962</v>
      </c>
      <c r="I94" s="68">
        <v>0.45</v>
      </c>
      <c r="J94" s="67">
        <f t="shared" si="7"/>
        <v>0.96923247447514327</v>
      </c>
      <c r="K94" s="69">
        <v>49064</v>
      </c>
      <c r="L94" s="66">
        <v>57947.015037593985</v>
      </c>
      <c r="M94" s="67">
        <f t="shared" si="8"/>
        <v>0.84670452771672544</v>
      </c>
      <c r="N94" s="70">
        <f t="shared" si="9"/>
        <v>0.82065352454818929</v>
      </c>
      <c r="O94" s="71">
        <f t="shared" si="10"/>
        <v>0.45</v>
      </c>
      <c r="P94" s="70">
        <v>0.45</v>
      </c>
      <c r="Q94" s="72">
        <f t="shared" si="11"/>
        <v>0</v>
      </c>
    </row>
    <row r="95" spans="1:17" x14ac:dyDescent="0.25">
      <c r="A95" s="2">
        <v>183</v>
      </c>
      <c r="B95" s="3" t="s">
        <v>263</v>
      </c>
      <c r="C95" s="3" t="s">
        <v>337</v>
      </c>
      <c r="D95" s="3" t="s">
        <v>222</v>
      </c>
      <c r="E95" s="3" t="s">
        <v>42</v>
      </c>
      <c r="F95" s="65">
        <v>1506.29</v>
      </c>
      <c r="G95" s="66">
        <v>2105.1837961835936</v>
      </c>
      <c r="H95" s="67">
        <f t="shared" si="6"/>
        <v>0.7155147226245494</v>
      </c>
      <c r="I95" s="68">
        <v>0.45</v>
      </c>
      <c r="J95" s="67">
        <f t="shared" si="7"/>
        <v>0.32198162518104723</v>
      </c>
      <c r="K95" s="69">
        <v>41594</v>
      </c>
      <c r="L95" s="66">
        <v>57947.015037593985</v>
      </c>
      <c r="M95" s="67">
        <f t="shared" si="8"/>
        <v>0.71779365982898824</v>
      </c>
      <c r="N95" s="70">
        <f t="shared" si="9"/>
        <v>0.23111636913638942</v>
      </c>
      <c r="O95" s="71">
        <f t="shared" si="10"/>
        <v>0.23111636913638942</v>
      </c>
      <c r="P95" s="70">
        <v>0.34373999999999999</v>
      </c>
      <c r="Q95" s="72">
        <f t="shared" si="11"/>
        <v>-0.11262363086361057</v>
      </c>
    </row>
    <row r="96" spans="1:17" x14ac:dyDescent="0.25">
      <c r="A96" s="2">
        <v>185</v>
      </c>
      <c r="B96" s="3" t="s">
        <v>244</v>
      </c>
      <c r="C96" s="3" t="s">
        <v>338</v>
      </c>
      <c r="D96" s="3" t="s">
        <v>222</v>
      </c>
      <c r="E96" s="3" t="s">
        <v>20</v>
      </c>
      <c r="F96" s="65">
        <v>1393.35</v>
      </c>
      <c r="G96" s="66">
        <v>2105.1837961835936</v>
      </c>
      <c r="H96" s="67">
        <f t="shared" si="6"/>
        <v>0.66186620024624465</v>
      </c>
      <c r="I96" s="68">
        <v>0.45</v>
      </c>
      <c r="J96" s="67">
        <f t="shared" si="7"/>
        <v>0.29783979011081008</v>
      </c>
      <c r="K96" s="69">
        <v>38855</v>
      </c>
      <c r="L96" s="66">
        <v>57947.015037593985</v>
      </c>
      <c r="M96" s="67">
        <f t="shared" si="8"/>
        <v>0.67052634160348457</v>
      </c>
      <c r="N96" s="70">
        <f t="shared" si="9"/>
        <v>0.19970942484695117</v>
      </c>
      <c r="O96" s="71">
        <f t="shared" si="10"/>
        <v>0.19970942484695117</v>
      </c>
      <c r="P96" s="70">
        <v>0.38963999999999999</v>
      </c>
      <c r="Q96" s="72">
        <f t="shared" si="11"/>
        <v>-0.18993057515304881</v>
      </c>
    </row>
    <row r="97" spans="1:17" x14ac:dyDescent="0.25">
      <c r="A97" s="2">
        <v>187</v>
      </c>
      <c r="B97" s="3" t="s">
        <v>256</v>
      </c>
      <c r="C97" s="3" t="s">
        <v>339</v>
      </c>
      <c r="D97" s="3" t="s">
        <v>222</v>
      </c>
      <c r="E97" s="3" t="s">
        <v>118</v>
      </c>
      <c r="F97" s="65">
        <v>2275.84</v>
      </c>
      <c r="G97" s="66">
        <v>2105.1837961835936</v>
      </c>
      <c r="H97" s="67">
        <f t="shared" si="6"/>
        <v>1.0810647526955997</v>
      </c>
      <c r="I97" s="68">
        <v>0.45</v>
      </c>
      <c r="J97" s="67">
        <f t="shared" si="7"/>
        <v>0.48647913871301984</v>
      </c>
      <c r="K97" s="69">
        <v>63785</v>
      </c>
      <c r="L97" s="66">
        <v>57947.015037593985</v>
      </c>
      <c r="M97" s="67">
        <f t="shared" si="8"/>
        <v>1.100746948891475</v>
      </c>
      <c r="N97" s="70">
        <f t="shared" si="9"/>
        <v>0.53549042763770915</v>
      </c>
      <c r="O97" s="71">
        <f t="shared" si="10"/>
        <v>0.45</v>
      </c>
      <c r="P97" s="70">
        <v>0.42765999999999998</v>
      </c>
      <c r="Q97" s="72">
        <f t="shared" si="11"/>
        <v>2.2340000000000027E-2</v>
      </c>
    </row>
    <row r="98" spans="1:17" x14ac:dyDescent="0.25">
      <c r="A98" s="2">
        <v>191</v>
      </c>
      <c r="B98" s="3" t="s">
        <v>239</v>
      </c>
      <c r="C98" s="3" t="s">
        <v>340</v>
      </c>
      <c r="D98" s="3" t="s">
        <v>222</v>
      </c>
      <c r="E98" s="3" t="s">
        <v>68</v>
      </c>
      <c r="F98" s="65">
        <v>1832.51</v>
      </c>
      <c r="G98" s="66">
        <v>2105.1837961835936</v>
      </c>
      <c r="H98" s="67">
        <f t="shared" si="6"/>
        <v>0.87047506413553377</v>
      </c>
      <c r="I98" s="68">
        <v>0.45</v>
      </c>
      <c r="J98" s="67">
        <f t="shared" si="7"/>
        <v>0.39171377886099018</v>
      </c>
      <c r="K98" s="69">
        <v>49866</v>
      </c>
      <c r="L98" s="66">
        <v>57947.015037593985</v>
      </c>
      <c r="M98" s="67">
        <f t="shared" si="8"/>
        <v>0.86054475744175418</v>
      </c>
      <c r="N98" s="70">
        <f t="shared" si="9"/>
        <v>0.33708723881652375</v>
      </c>
      <c r="O98" s="71">
        <f t="shared" si="10"/>
        <v>0.33708723881652375</v>
      </c>
      <c r="P98" s="70">
        <v>0.38680999999999999</v>
      </c>
      <c r="Q98" s="72">
        <f t="shared" si="11"/>
        <v>-4.9722761183476238E-2</v>
      </c>
    </row>
    <row r="99" spans="1:17" x14ac:dyDescent="0.25">
      <c r="A99" s="2">
        <v>193</v>
      </c>
      <c r="B99" s="3" t="s">
        <v>265</v>
      </c>
      <c r="C99" s="3" t="s">
        <v>341</v>
      </c>
      <c r="D99" s="3" t="s">
        <v>222</v>
      </c>
      <c r="E99" s="3" t="s">
        <v>142</v>
      </c>
      <c r="F99" s="65">
        <v>2251.09</v>
      </c>
      <c r="G99" s="66">
        <v>2105.1837961835936</v>
      </c>
      <c r="H99" s="67">
        <f t="shared" si="6"/>
        <v>1.0693080595057374</v>
      </c>
      <c r="I99" s="68">
        <v>0.45</v>
      </c>
      <c r="J99" s="67">
        <f t="shared" si="7"/>
        <v>0.48118862677758184</v>
      </c>
      <c r="K99" s="69">
        <v>50046</v>
      </c>
      <c r="L99" s="66">
        <v>57947.015037593985</v>
      </c>
      <c r="M99" s="67">
        <f t="shared" si="8"/>
        <v>0.86365104341495269</v>
      </c>
      <c r="N99" s="70">
        <f t="shared" si="9"/>
        <v>0.41557905959586677</v>
      </c>
      <c r="O99" s="71">
        <f t="shared" si="10"/>
        <v>0.41557905959586677</v>
      </c>
      <c r="P99" s="70">
        <v>0.33573999999999998</v>
      </c>
      <c r="Q99" s="72">
        <f t="shared" si="11"/>
        <v>7.983905959586679E-2</v>
      </c>
    </row>
    <row r="100" spans="1:17" x14ac:dyDescent="0.25">
      <c r="A100" s="2">
        <v>195</v>
      </c>
      <c r="B100" s="3" t="s">
        <v>135</v>
      </c>
      <c r="C100" s="3" t="s">
        <v>342</v>
      </c>
      <c r="D100" s="3" t="s">
        <v>222</v>
      </c>
      <c r="E100" s="3" t="s">
        <v>15</v>
      </c>
      <c r="F100" s="65">
        <v>1423.92</v>
      </c>
      <c r="G100" s="66">
        <v>2105.1837961835936</v>
      </c>
      <c r="H100" s="67">
        <f t="shared" si="6"/>
        <v>0.67638749765287465</v>
      </c>
      <c r="I100" s="68">
        <v>0.45</v>
      </c>
      <c r="J100" s="67">
        <f t="shared" si="7"/>
        <v>0.30437437394379357</v>
      </c>
      <c r="K100" s="69">
        <v>37460</v>
      </c>
      <c r="L100" s="66">
        <v>57947.015037593985</v>
      </c>
      <c r="M100" s="67">
        <f t="shared" si="8"/>
        <v>0.64645262531119629</v>
      </c>
      <c r="N100" s="70">
        <f t="shared" si="9"/>
        <v>0.19676361311341714</v>
      </c>
      <c r="O100" s="71">
        <f t="shared" si="10"/>
        <v>0.19676361311341714</v>
      </c>
      <c r="P100" s="70">
        <v>0.39545999999999998</v>
      </c>
      <c r="Q100" s="72">
        <f t="shared" si="11"/>
        <v>-0.19869638688658284</v>
      </c>
    </row>
    <row r="101" spans="1:17" x14ac:dyDescent="0.25">
      <c r="A101" s="2">
        <v>197</v>
      </c>
      <c r="B101" s="3" t="s">
        <v>239</v>
      </c>
      <c r="C101" s="3" t="s">
        <v>343</v>
      </c>
      <c r="D101" s="3" t="s">
        <v>222</v>
      </c>
      <c r="E101" s="3" t="s">
        <v>55</v>
      </c>
      <c r="F101" s="65">
        <v>1708.62</v>
      </c>
      <c r="G101" s="66">
        <v>2105.1837961835936</v>
      </c>
      <c r="H101" s="67">
        <f t="shared" si="6"/>
        <v>0.81162509567928987</v>
      </c>
      <c r="I101" s="68">
        <v>0.45</v>
      </c>
      <c r="J101" s="67">
        <f t="shared" si="7"/>
        <v>0.36523129305568047</v>
      </c>
      <c r="K101" s="69">
        <v>46795</v>
      </c>
      <c r="L101" s="66">
        <v>57947.015037593985</v>
      </c>
      <c r="M101" s="67">
        <f t="shared" si="8"/>
        <v>0.80754806731012896</v>
      </c>
      <c r="N101" s="70">
        <f t="shared" si="9"/>
        <v>0.29494182482829406</v>
      </c>
      <c r="O101" s="71">
        <f t="shared" si="10"/>
        <v>0.29494182482829406</v>
      </c>
      <c r="P101" s="70">
        <v>0.38296000000000002</v>
      </c>
      <c r="Q101" s="72">
        <f t="shared" si="11"/>
        <v>-8.8018175171705959E-2</v>
      </c>
    </row>
    <row r="102" spans="1:17" x14ac:dyDescent="0.25">
      <c r="A102" s="2">
        <v>199</v>
      </c>
      <c r="B102" s="3" t="s">
        <v>292</v>
      </c>
      <c r="C102" s="3" t="s">
        <v>344</v>
      </c>
      <c r="D102" s="3" t="s">
        <v>222</v>
      </c>
      <c r="E102" s="3" t="s">
        <v>96</v>
      </c>
      <c r="F102" s="65">
        <v>2326.9</v>
      </c>
      <c r="G102" s="66">
        <v>2105.1837961835936</v>
      </c>
      <c r="H102" s="67">
        <f t="shared" si="6"/>
        <v>1.1053191670097153</v>
      </c>
      <c r="I102" s="68">
        <v>0.45</v>
      </c>
      <c r="J102" s="67">
        <f t="shared" si="7"/>
        <v>0.49739362515437191</v>
      </c>
      <c r="K102" s="69">
        <v>85292</v>
      </c>
      <c r="L102" s="66">
        <v>57947.015037593985</v>
      </c>
      <c r="M102" s="67">
        <f t="shared" si="8"/>
        <v>1.4718963512558076</v>
      </c>
      <c r="N102" s="70">
        <f t="shared" si="9"/>
        <v>0.73211186200261891</v>
      </c>
      <c r="O102" s="71">
        <f t="shared" si="10"/>
        <v>0.45</v>
      </c>
      <c r="P102" s="70">
        <v>0.45</v>
      </c>
      <c r="Q102" s="72">
        <f t="shared" si="11"/>
        <v>0</v>
      </c>
    </row>
    <row r="103" spans="1:17" x14ac:dyDescent="0.25">
      <c r="A103" s="2">
        <v>510</v>
      </c>
      <c r="B103" s="3" t="s">
        <v>345</v>
      </c>
      <c r="C103" s="3" t="s">
        <v>97</v>
      </c>
      <c r="D103" s="3" t="s">
        <v>346</v>
      </c>
      <c r="E103" s="3" t="s">
        <v>347</v>
      </c>
      <c r="F103" s="65">
        <v>3692.01</v>
      </c>
      <c r="G103" s="66">
        <v>2105.1837961835936</v>
      </c>
      <c r="H103" s="67">
        <f t="shared" si="6"/>
        <v>1.7537708615718506</v>
      </c>
      <c r="I103" s="68">
        <v>0.45</v>
      </c>
      <c r="J103" s="67">
        <f t="shared" si="7"/>
        <v>0.78919688770733276</v>
      </c>
      <c r="K103" s="69">
        <v>99959</v>
      </c>
      <c r="L103" s="66">
        <v>57947.015037593985</v>
      </c>
      <c r="M103" s="67">
        <f t="shared" si="8"/>
        <v>1.7250068866385977</v>
      </c>
      <c r="N103" s="70">
        <f t="shared" si="9"/>
        <v>1.361370066208897</v>
      </c>
      <c r="O103" s="71">
        <f t="shared" si="10"/>
        <v>0.45</v>
      </c>
      <c r="P103" s="70">
        <v>0.45</v>
      </c>
      <c r="Q103" s="72">
        <f t="shared" si="11"/>
        <v>0</v>
      </c>
    </row>
    <row r="104" spans="1:17" x14ac:dyDescent="0.25">
      <c r="A104" s="2">
        <v>520</v>
      </c>
      <c r="B104" s="3" t="s">
        <v>239</v>
      </c>
      <c r="C104" s="3" t="s">
        <v>348</v>
      </c>
      <c r="D104" s="3" t="s">
        <v>346</v>
      </c>
      <c r="E104" s="3" t="s">
        <v>31</v>
      </c>
      <c r="F104" s="65">
        <v>1588.69</v>
      </c>
      <c r="G104" s="66">
        <v>2105.1837961835936</v>
      </c>
      <c r="H104" s="67">
        <f t="shared" si="6"/>
        <v>0.75465619813342422</v>
      </c>
      <c r="I104" s="68">
        <v>0.45</v>
      </c>
      <c r="J104" s="67">
        <f t="shared" si="7"/>
        <v>0.33959528916004089</v>
      </c>
      <c r="K104" s="69">
        <v>38232</v>
      </c>
      <c r="L104" s="66">
        <v>57947.015037593985</v>
      </c>
      <c r="M104" s="67">
        <f t="shared" si="8"/>
        <v>0.65977514070735865</v>
      </c>
      <c r="N104" s="70">
        <f t="shared" si="9"/>
        <v>0.22405652968912212</v>
      </c>
      <c r="O104" s="71">
        <f t="shared" si="10"/>
        <v>0.22405652968912212</v>
      </c>
      <c r="P104" s="70">
        <v>0.36997000000000002</v>
      </c>
      <c r="Q104" s="72">
        <f t="shared" si="11"/>
        <v>-0.1459134703108779</v>
      </c>
    </row>
    <row r="105" spans="1:17" x14ac:dyDescent="0.25">
      <c r="A105" s="2">
        <v>530</v>
      </c>
      <c r="B105" s="3" t="s">
        <v>234</v>
      </c>
      <c r="C105" s="3" t="s">
        <v>74</v>
      </c>
      <c r="D105" s="3" t="s">
        <v>346</v>
      </c>
      <c r="E105" s="3" t="s">
        <v>349</v>
      </c>
      <c r="F105" s="65">
        <v>1079.47</v>
      </c>
      <c r="G105" s="66">
        <v>2105.1837961835936</v>
      </c>
      <c r="H105" s="67">
        <f t="shared" si="6"/>
        <v>0.51276757970345843</v>
      </c>
      <c r="I105" s="68">
        <v>0.45</v>
      </c>
      <c r="J105" s="67">
        <f t="shared" si="7"/>
        <v>0.23074541086655631</v>
      </c>
      <c r="K105" s="69">
        <v>42924</v>
      </c>
      <c r="L105" s="66">
        <v>57947.015037593985</v>
      </c>
      <c r="M105" s="67">
        <f t="shared" si="8"/>
        <v>0.74074566174206591</v>
      </c>
      <c r="N105" s="70">
        <f t="shared" si="9"/>
        <v>0.17092366206629214</v>
      </c>
      <c r="O105" s="71">
        <f t="shared" si="10"/>
        <v>0.18</v>
      </c>
      <c r="P105" s="70">
        <v>0.20599000000000001</v>
      </c>
      <c r="Q105" s="72">
        <f t="shared" si="11"/>
        <v>-2.5990000000000013E-2</v>
      </c>
    </row>
    <row r="106" spans="1:17" x14ac:dyDescent="0.25">
      <c r="A106" s="2">
        <v>540</v>
      </c>
      <c r="B106" s="3" t="s">
        <v>223</v>
      </c>
      <c r="C106" s="3" t="s">
        <v>127</v>
      </c>
      <c r="D106" s="3" t="s">
        <v>346</v>
      </c>
      <c r="E106" s="3" t="s">
        <v>350</v>
      </c>
      <c r="F106" s="65">
        <v>2269.4</v>
      </c>
      <c r="G106" s="66">
        <v>2105.1837961835936</v>
      </c>
      <c r="H106" s="67">
        <f t="shared" si="6"/>
        <v>1.0780056373767022</v>
      </c>
      <c r="I106" s="68">
        <v>0.45</v>
      </c>
      <c r="J106" s="67">
        <f t="shared" si="7"/>
        <v>0.48510253681951598</v>
      </c>
      <c r="K106" s="69">
        <v>54034</v>
      </c>
      <c r="L106" s="66">
        <v>57947.015037593985</v>
      </c>
      <c r="M106" s="67">
        <f t="shared" si="8"/>
        <v>0.93247253486559478</v>
      </c>
      <c r="N106" s="70">
        <f t="shared" si="9"/>
        <v>0.45234479217782458</v>
      </c>
      <c r="O106" s="71">
        <f t="shared" si="10"/>
        <v>0.45</v>
      </c>
      <c r="P106" s="70">
        <v>0.40559000000000001</v>
      </c>
      <c r="Q106" s="72">
        <f t="shared" si="11"/>
        <v>4.4410000000000005E-2</v>
      </c>
    </row>
    <row r="107" spans="1:17" x14ac:dyDescent="0.25">
      <c r="A107" s="2">
        <v>550</v>
      </c>
      <c r="B107" s="3" t="s">
        <v>351</v>
      </c>
      <c r="C107" s="3" t="s">
        <v>105</v>
      </c>
      <c r="D107" s="3" t="s">
        <v>346</v>
      </c>
      <c r="E107" s="3" t="s">
        <v>352</v>
      </c>
      <c r="F107" s="65">
        <v>1975.98</v>
      </c>
      <c r="G107" s="66">
        <v>2105.1837961835936</v>
      </c>
      <c r="H107" s="67">
        <f t="shared" si="6"/>
        <v>0.93862588320420182</v>
      </c>
      <c r="I107" s="68">
        <v>0.45</v>
      </c>
      <c r="J107" s="67">
        <f t="shared" si="7"/>
        <v>0.42238164744189083</v>
      </c>
      <c r="K107" s="69">
        <v>75529</v>
      </c>
      <c r="L107" s="66">
        <v>57947.015037593985</v>
      </c>
      <c r="M107" s="67">
        <f t="shared" si="8"/>
        <v>1.3034148514983808</v>
      </c>
      <c r="N107" s="70">
        <f t="shared" si="9"/>
        <v>0.5505385122761135</v>
      </c>
      <c r="O107" s="71">
        <f t="shared" si="10"/>
        <v>0.45</v>
      </c>
      <c r="P107" s="70">
        <v>0.44216</v>
      </c>
      <c r="Q107" s="72">
        <f t="shared" si="11"/>
        <v>7.8400000000000136E-3</v>
      </c>
    </row>
    <row r="108" spans="1:17" x14ac:dyDescent="0.25">
      <c r="A108" s="2">
        <v>570</v>
      </c>
      <c r="B108" s="3" t="s">
        <v>254</v>
      </c>
      <c r="C108" s="3" t="s">
        <v>131</v>
      </c>
      <c r="D108" s="3" t="s">
        <v>346</v>
      </c>
      <c r="E108" s="3" t="s">
        <v>353</v>
      </c>
      <c r="F108" s="65">
        <v>2125.4699999999998</v>
      </c>
      <c r="G108" s="66">
        <v>2105.1837961835936</v>
      </c>
      <c r="H108" s="67">
        <f t="shared" si="6"/>
        <v>1.0096363100709698</v>
      </c>
      <c r="I108" s="68">
        <v>0.45</v>
      </c>
      <c r="J108" s="67">
        <f t="shared" si="7"/>
        <v>0.45433633953193642</v>
      </c>
      <c r="K108" s="69">
        <v>53769</v>
      </c>
      <c r="L108" s="66">
        <v>57947.015037593985</v>
      </c>
      <c r="M108" s="67">
        <f t="shared" si="8"/>
        <v>0.92789939162727475</v>
      </c>
      <c r="N108" s="70">
        <f t="shared" si="9"/>
        <v>0.42157841304584676</v>
      </c>
      <c r="O108" s="71">
        <f t="shared" si="10"/>
        <v>0.42157841304584676</v>
      </c>
      <c r="P108" s="70">
        <v>0.36192000000000002</v>
      </c>
      <c r="Q108" s="72">
        <f t="shared" si="11"/>
        <v>5.9658413045846737E-2</v>
      </c>
    </row>
    <row r="109" spans="1:17" x14ac:dyDescent="0.25">
      <c r="A109" s="2">
        <v>580</v>
      </c>
      <c r="B109" s="3" t="s">
        <v>225</v>
      </c>
      <c r="C109" s="3" t="s">
        <v>64</v>
      </c>
      <c r="D109" s="3" t="s">
        <v>346</v>
      </c>
      <c r="E109" s="3" t="s">
        <v>354</v>
      </c>
      <c r="F109" s="65">
        <v>1700.87</v>
      </c>
      <c r="G109" s="66">
        <v>2105.1837961835936</v>
      </c>
      <c r="H109" s="67">
        <f t="shared" si="6"/>
        <v>0.80794370690266637</v>
      </c>
      <c r="I109" s="68">
        <v>0.45</v>
      </c>
      <c r="J109" s="67">
        <f t="shared" si="7"/>
        <v>0.36357466810619987</v>
      </c>
      <c r="K109" s="69">
        <v>38000</v>
      </c>
      <c r="L109" s="66">
        <v>57947.015037593985</v>
      </c>
      <c r="M109" s="67">
        <f t="shared" si="8"/>
        <v>0.65577148323079171</v>
      </c>
      <c r="N109" s="70">
        <f t="shared" si="9"/>
        <v>0.23842189936914551</v>
      </c>
      <c r="O109" s="71">
        <f t="shared" si="10"/>
        <v>0.23842189936914551</v>
      </c>
      <c r="P109" s="70">
        <v>0.29293999999999998</v>
      </c>
      <c r="Q109" s="72">
        <f t="shared" si="11"/>
        <v>-5.4518100630854466E-2</v>
      </c>
    </row>
    <row r="110" spans="1:17" x14ac:dyDescent="0.25">
      <c r="A110" s="2">
        <v>590</v>
      </c>
      <c r="B110" s="3" t="s">
        <v>107</v>
      </c>
      <c r="C110" s="3" t="s">
        <v>13</v>
      </c>
      <c r="D110" s="3" t="s">
        <v>346</v>
      </c>
      <c r="E110" s="3" t="s">
        <v>355</v>
      </c>
      <c r="F110" s="65">
        <v>1362.86</v>
      </c>
      <c r="G110" s="66">
        <v>2105.1837961835936</v>
      </c>
      <c r="H110" s="67">
        <f t="shared" si="6"/>
        <v>0.64738290427214773</v>
      </c>
      <c r="I110" s="68">
        <v>0.45</v>
      </c>
      <c r="J110" s="67">
        <f t="shared" si="7"/>
        <v>0.29132230692246647</v>
      </c>
      <c r="K110" s="69">
        <v>33626</v>
      </c>
      <c r="L110" s="66">
        <v>57947.015037593985</v>
      </c>
      <c r="M110" s="67">
        <f t="shared" si="8"/>
        <v>0.58028873408206849</v>
      </c>
      <c r="N110" s="70">
        <f t="shared" si="9"/>
        <v>0.16905105269390588</v>
      </c>
      <c r="O110" s="71">
        <f t="shared" si="10"/>
        <v>0.18</v>
      </c>
      <c r="P110" s="70">
        <v>0.38771</v>
      </c>
      <c r="Q110" s="72">
        <f t="shared" si="11"/>
        <v>-0.20771000000000001</v>
      </c>
    </row>
    <row r="111" spans="1:17" x14ac:dyDescent="0.25">
      <c r="A111" s="2">
        <v>595</v>
      </c>
      <c r="B111" s="3" t="s">
        <v>263</v>
      </c>
      <c r="C111" s="3" t="s">
        <v>50</v>
      </c>
      <c r="D111" s="3" t="s">
        <v>346</v>
      </c>
      <c r="E111" s="3" t="s">
        <v>356</v>
      </c>
      <c r="F111" s="65">
        <v>1467.19</v>
      </c>
      <c r="G111" s="66">
        <v>2105.1837961835936</v>
      </c>
      <c r="H111" s="67">
        <f t="shared" si="6"/>
        <v>0.69694152247410046</v>
      </c>
      <c r="I111" s="68">
        <v>0.45</v>
      </c>
      <c r="J111" s="67">
        <f t="shared" si="7"/>
        <v>0.31362368511334521</v>
      </c>
      <c r="K111" s="69">
        <v>35770</v>
      </c>
      <c r="L111" s="66">
        <v>57947.015037593985</v>
      </c>
      <c r="M111" s="67">
        <f t="shared" si="8"/>
        <v>0.61728805145172161</v>
      </c>
      <c r="N111" s="70">
        <f t="shared" si="9"/>
        <v>0.19359615347272519</v>
      </c>
      <c r="O111" s="71">
        <f t="shared" si="10"/>
        <v>0.19359615347272519</v>
      </c>
      <c r="P111" s="70">
        <v>0.28477999999999998</v>
      </c>
      <c r="Q111" s="72">
        <f t="shared" si="11"/>
        <v>-9.1183846527274792E-2</v>
      </c>
    </row>
    <row r="112" spans="1:17" x14ac:dyDescent="0.25">
      <c r="A112" s="2">
        <v>600</v>
      </c>
      <c r="B112" s="3" t="s">
        <v>267</v>
      </c>
      <c r="C112" s="3" t="s">
        <v>268</v>
      </c>
      <c r="D112" s="3" t="s">
        <v>346</v>
      </c>
      <c r="E112" s="3" t="s">
        <v>357</v>
      </c>
      <c r="F112" s="65">
        <v>4198.6099999999997</v>
      </c>
      <c r="G112" s="66">
        <v>2105.1837961835936</v>
      </c>
      <c r="H112" s="67">
        <f t="shared" si="6"/>
        <v>1.9944149330863641</v>
      </c>
      <c r="I112" s="68">
        <v>0.45</v>
      </c>
      <c r="J112" s="67">
        <f t="shared" si="7"/>
        <v>0.89748671988886386</v>
      </c>
      <c r="K112" s="69">
        <v>99662</v>
      </c>
      <c r="L112" s="66">
        <v>57947.015037593985</v>
      </c>
      <c r="M112" s="67">
        <f t="shared" si="8"/>
        <v>1.7198815147828201</v>
      </c>
      <c r="N112" s="70">
        <f t="shared" si="9"/>
        <v>1.5435708192999238</v>
      </c>
      <c r="O112" s="71">
        <f t="shared" si="10"/>
        <v>0.45</v>
      </c>
      <c r="P112" s="70">
        <v>0.45</v>
      </c>
      <c r="Q112" s="72">
        <f t="shared" si="11"/>
        <v>0</v>
      </c>
    </row>
    <row r="113" spans="1:17" x14ac:dyDescent="0.25">
      <c r="A113" s="2">
        <v>610</v>
      </c>
      <c r="B113" s="3" t="s">
        <v>267</v>
      </c>
      <c r="C113" s="3" t="s">
        <v>99</v>
      </c>
      <c r="D113" s="3" t="s">
        <v>346</v>
      </c>
      <c r="E113" s="3" t="s">
        <v>358</v>
      </c>
      <c r="F113" s="65">
        <v>4707.2700000000004</v>
      </c>
      <c r="G113" s="66">
        <v>2105.1837961835936</v>
      </c>
      <c r="H113" s="67">
        <f t="shared" si="6"/>
        <v>2.2360375414885998</v>
      </c>
      <c r="I113" s="68">
        <v>0.45</v>
      </c>
      <c r="J113" s="67">
        <f t="shared" si="7"/>
        <v>1.0062168936698699</v>
      </c>
      <c r="K113" s="69">
        <v>123923</v>
      </c>
      <c r="L113" s="66">
        <v>57947.015037593985</v>
      </c>
      <c r="M113" s="67">
        <f t="shared" si="8"/>
        <v>2.1385570925370896</v>
      </c>
      <c r="N113" s="70">
        <f t="shared" si="9"/>
        <v>2.1518522745883386</v>
      </c>
      <c r="O113" s="71">
        <f t="shared" si="10"/>
        <v>0.45</v>
      </c>
      <c r="P113" s="70">
        <v>0.44423000000000001</v>
      </c>
      <c r="Q113" s="72">
        <f t="shared" si="11"/>
        <v>5.7699999999999974E-3</v>
      </c>
    </row>
    <row r="114" spans="1:17" x14ac:dyDescent="0.25">
      <c r="A114" s="2">
        <v>620</v>
      </c>
      <c r="B114" s="3" t="s">
        <v>290</v>
      </c>
      <c r="C114" s="3" t="s">
        <v>275</v>
      </c>
      <c r="D114" s="3" t="s">
        <v>346</v>
      </c>
      <c r="E114" s="3" t="s">
        <v>69</v>
      </c>
      <c r="F114" s="65">
        <v>1421.36</v>
      </c>
      <c r="G114" s="66">
        <v>2105.1837961835936</v>
      </c>
      <c r="H114" s="67">
        <f t="shared" si="6"/>
        <v>0.67517145181182214</v>
      </c>
      <c r="I114" s="68">
        <v>0.45</v>
      </c>
      <c r="J114" s="67">
        <f t="shared" si="7"/>
        <v>0.30382715331531995</v>
      </c>
      <c r="K114" s="69">
        <v>37117</v>
      </c>
      <c r="L114" s="66">
        <v>57947.015037593985</v>
      </c>
      <c r="M114" s="67">
        <f t="shared" si="8"/>
        <v>0.6405334248178236</v>
      </c>
      <c r="N114" s="70">
        <f t="shared" si="9"/>
        <v>0.19461144706571185</v>
      </c>
      <c r="O114" s="71">
        <f t="shared" si="10"/>
        <v>0.19461144706571185</v>
      </c>
      <c r="P114" s="70">
        <v>0.24267</v>
      </c>
      <c r="Q114" s="72">
        <f t="shared" si="11"/>
        <v>-4.8058552934288151E-2</v>
      </c>
    </row>
    <row r="115" spans="1:17" x14ac:dyDescent="0.25">
      <c r="A115" s="2">
        <v>630</v>
      </c>
      <c r="B115" s="3" t="s">
        <v>248</v>
      </c>
      <c r="C115" s="3" t="s">
        <v>137</v>
      </c>
      <c r="D115" s="3" t="s">
        <v>346</v>
      </c>
      <c r="E115" s="3" t="s">
        <v>359</v>
      </c>
      <c r="F115" s="65">
        <v>2702.98</v>
      </c>
      <c r="G115" s="66">
        <v>2105.1837961835936</v>
      </c>
      <c r="H115" s="67">
        <f t="shared" si="6"/>
        <v>1.283963901346822</v>
      </c>
      <c r="I115" s="68">
        <v>0.45</v>
      </c>
      <c r="J115" s="67">
        <f t="shared" si="7"/>
        <v>0.57778375560606998</v>
      </c>
      <c r="K115" s="69">
        <v>56580</v>
      </c>
      <c r="L115" s="66">
        <v>57947.015037593985</v>
      </c>
      <c r="M115" s="67">
        <f t="shared" si="8"/>
        <v>0.97640922424205778</v>
      </c>
      <c r="N115" s="70">
        <f t="shared" si="9"/>
        <v>0.56415338859098552</v>
      </c>
      <c r="O115" s="71">
        <f t="shared" si="10"/>
        <v>0.45</v>
      </c>
      <c r="P115" s="70">
        <v>0.37963000000000002</v>
      </c>
      <c r="Q115" s="72">
        <f t="shared" si="11"/>
        <v>7.0369999999999988E-2</v>
      </c>
    </row>
    <row r="116" spans="1:17" x14ac:dyDescent="0.25">
      <c r="A116" s="2">
        <v>640</v>
      </c>
      <c r="B116" s="3" t="s">
        <v>239</v>
      </c>
      <c r="C116" s="3" t="s">
        <v>360</v>
      </c>
      <c r="D116" s="3" t="s">
        <v>346</v>
      </c>
      <c r="E116" s="3" t="s">
        <v>66</v>
      </c>
      <c r="F116" s="65">
        <v>1588.32</v>
      </c>
      <c r="G116" s="66">
        <v>2105.1837961835936</v>
      </c>
      <c r="H116" s="67">
        <f t="shared" si="6"/>
        <v>0.75448044150795956</v>
      </c>
      <c r="I116" s="68">
        <v>0.45</v>
      </c>
      <c r="J116" s="67">
        <f t="shared" si="7"/>
        <v>0.33951619867858179</v>
      </c>
      <c r="K116" s="69">
        <v>33391</v>
      </c>
      <c r="L116" s="66">
        <v>57947.015037593985</v>
      </c>
      <c r="M116" s="67">
        <f t="shared" si="8"/>
        <v>0.57623330517261495</v>
      </c>
      <c r="N116" s="70">
        <f t="shared" si="9"/>
        <v>0.19564054132420139</v>
      </c>
      <c r="O116" s="71">
        <f t="shared" si="10"/>
        <v>0.19564054132420139</v>
      </c>
      <c r="P116" s="70">
        <v>0.24731</v>
      </c>
      <c r="Q116" s="72">
        <f t="shared" si="11"/>
        <v>-5.1669458675798613E-2</v>
      </c>
    </row>
    <row r="117" spans="1:17" x14ac:dyDescent="0.25">
      <c r="A117" s="2">
        <v>650</v>
      </c>
      <c r="B117" s="3" t="s">
        <v>361</v>
      </c>
      <c r="C117" s="3" t="s">
        <v>362</v>
      </c>
      <c r="D117" s="3" t="s">
        <v>346</v>
      </c>
      <c r="E117" s="3" t="s">
        <v>363</v>
      </c>
      <c r="F117" s="65">
        <v>1470.64</v>
      </c>
      <c r="G117" s="66">
        <v>2105.1837961835936</v>
      </c>
      <c r="H117" s="67">
        <f t="shared" si="6"/>
        <v>0.69858033425208121</v>
      </c>
      <c r="I117" s="68">
        <v>0.45</v>
      </c>
      <c r="J117" s="67">
        <f t="shared" si="7"/>
        <v>0.31436115041343654</v>
      </c>
      <c r="K117" s="69">
        <v>52894</v>
      </c>
      <c r="L117" s="66">
        <v>57947.015037593985</v>
      </c>
      <c r="M117" s="67">
        <f t="shared" si="8"/>
        <v>0.91279939036867097</v>
      </c>
      <c r="N117" s="70">
        <f t="shared" si="9"/>
        <v>0.28694866645297895</v>
      </c>
      <c r="O117" s="71">
        <f t="shared" si="10"/>
        <v>0.28694866645297895</v>
      </c>
      <c r="P117" s="70">
        <v>0.41653000000000001</v>
      </c>
      <c r="Q117" s="72">
        <f t="shared" si="11"/>
        <v>-0.12958133354702106</v>
      </c>
    </row>
    <row r="118" spans="1:17" x14ac:dyDescent="0.25">
      <c r="A118" s="2">
        <v>660</v>
      </c>
      <c r="B118" s="3" t="s">
        <v>234</v>
      </c>
      <c r="C118" s="3" t="s">
        <v>29</v>
      </c>
      <c r="D118" s="3" t="s">
        <v>346</v>
      </c>
      <c r="E118" s="3" t="s">
        <v>364</v>
      </c>
      <c r="F118" s="65">
        <v>1381.58</v>
      </c>
      <c r="G118" s="66">
        <v>2105.1837961835936</v>
      </c>
      <c r="H118" s="67">
        <f t="shared" si="6"/>
        <v>0.65627523948484356</v>
      </c>
      <c r="I118" s="68">
        <v>0.45</v>
      </c>
      <c r="J118" s="67">
        <f t="shared" si="7"/>
        <v>0.2953238577681796</v>
      </c>
      <c r="K118" s="69">
        <v>44688</v>
      </c>
      <c r="L118" s="66">
        <v>57947.015037593985</v>
      </c>
      <c r="M118" s="67">
        <f t="shared" si="8"/>
        <v>0.77118726427941109</v>
      </c>
      <c r="N118" s="70">
        <f t="shared" si="9"/>
        <v>0.22774999794868434</v>
      </c>
      <c r="O118" s="71">
        <f t="shared" si="10"/>
        <v>0.22774999794868434</v>
      </c>
      <c r="P118" s="70">
        <v>0.37825999999999999</v>
      </c>
      <c r="Q118" s="72">
        <f t="shared" si="11"/>
        <v>-0.15051000205131565</v>
      </c>
    </row>
    <row r="119" spans="1:17" x14ac:dyDescent="0.25">
      <c r="A119" s="2">
        <v>670</v>
      </c>
      <c r="B119" s="3" t="s">
        <v>263</v>
      </c>
      <c r="C119" s="3" t="s">
        <v>21</v>
      </c>
      <c r="D119" s="3" t="s">
        <v>346</v>
      </c>
      <c r="E119" s="3" t="s">
        <v>365</v>
      </c>
      <c r="F119" s="65">
        <v>1303.3399999999999</v>
      </c>
      <c r="G119" s="66">
        <v>2105.1837961835936</v>
      </c>
      <c r="H119" s="67">
        <f t="shared" si="6"/>
        <v>0.61910983846767897</v>
      </c>
      <c r="I119" s="68">
        <v>0.45</v>
      </c>
      <c r="J119" s="67">
        <f t="shared" si="7"/>
        <v>0.27859942731045556</v>
      </c>
      <c r="K119" s="69">
        <v>40209</v>
      </c>
      <c r="L119" s="66">
        <v>57947.015037593985</v>
      </c>
      <c r="M119" s="67">
        <f t="shared" si="8"/>
        <v>0.69389251497965543</v>
      </c>
      <c r="N119" s="70">
        <f t="shared" si="9"/>
        <v>0.1933180572883437</v>
      </c>
      <c r="O119" s="71">
        <f t="shared" si="10"/>
        <v>0.1933180572883437</v>
      </c>
      <c r="P119" s="70">
        <v>0.37844</v>
      </c>
      <c r="Q119" s="72">
        <f t="shared" si="11"/>
        <v>-0.1851219427116563</v>
      </c>
    </row>
    <row r="120" spans="1:17" x14ac:dyDescent="0.25">
      <c r="A120" s="2">
        <v>678</v>
      </c>
      <c r="B120" s="3" t="s">
        <v>234</v>
      </c>
      <c r="C120" s="3" t="s">
        <v>122</v>
      </c>
      <c r="D120" s="3" t="s">
        <v>346</v>
      </c>
      <c r="E120" s="3" t="s">
        <v>366</v>
      </c>
      <c r="F120" s="65">
        <v>1464</v>
      </c>
      <c r="G120" s="66">
        <v>2105.1837961835936</v>
      </c>
      <c r="H120" s="67">
        <f t="shared" si="6"/>
        <v>0.69542621535185145</v>
      </c>
      <c r="I120" s="68">
        <v>0.45</v>
      </c>
      <c r="J120" s="67">
        <f t="shared" si="7"/>
        <v>0.31294179690833318</v>
      </c>
      <c r="K120" s="69">
        <v>47749</v>
      </c>
      <c r="L120" s="66">
        <v>57947.015037593985</v>
      </c>
      <c r="M120" s="67">
        <f t="shared" si="8"/>
        <v>0.82401138296808085</v>
      </c>
      <c r="N120" s="70">
        <f t="shared" si="9"/>
        <v>0.25786760285895194</v>
      </c>
      <c r="O120" s="71">
        <f t="shared" si="10"/>
        <v>0.25786760285895194</v>
      </c>
      <c r="P120" s="70">
        <v>0.22567000000000001</v>
      </c>
      <c r="Q120" s="72">
        <f t="shared" si="11"/>
        <v>3.2197602858951929E-2</v>
      </c>
    </row>
    <row r="121" spans="1:17" x14ac:dyDescent="0.25">
      <c r="A121" s="2">
        <v>680</v>
      </c>
      <c r="B121" s="3" t="s">
        <v>229</v>
      </c>
      <c r="C121" s="3" t="s">
        <v>24</v>
      </c>
      <c r="D121" s="3" t="s">
        <v>346</v>
      </c>
      <c r="E121" s="3" t="s">
        <v>367</v>
      </c>
      <c r="F121" s="65">
        <v>1415.74</v>
      </c>
      <c r="G121" s="66">
        <v>2105.1837961835936</v>
      </c>
      <c r="H121" s="67">
        <f t="shared" si="6"/>
        <v>0.67250185117638683</v>
      </c>
      <c r="I121" s="68">
        <v>0.45</v>
      </c>
      <c r="J121" s="67">
        <f t="shared" si="7"/>
        <v>0.30262583302937407</v>
      </c>
      <c r="K121" s="69">
        <v>44122</v>
      </c>
      <c r="L121" s="66">
        <v>57947.015037593985</v>
      </c>
      <c r="M121" s="67">
        <f t="shared" si="8"/>
        <v>0.76141972060813135</v>
      </c>
      <c r="N121" s="70">
        <f t="shared" si="9"/>
        <v>0.230425277234029</v>
      </c>
      <c r="O121" s="71">
        <f t="shared" si="10"/>
        <v>0.230425277234029</v>
      </c>
      <c r="P121" s="70">
        <v>0.40815000000000001</v>
      </c>
      <c r="Q121" s="72">
        <f t="shared" si="11"/>
        <v>-0.17772472276597101</v>
      </c>
    </row>
    <row r="122" spans="1:17" x14ac:dyDescent="0.25">
      <c r="A122" s="2">
        <v>683</v>
      </c>
      <c r="B122" s="3" t="s">
        <v>322</v>
      </c>
      <c r="C122" s="3" t="s">
        <v>101</v>
      </c>
      <c r="D122" s="3" t="s">
        <v>346</v>
      </c>
      <c r="E122" s="3" t="s">
        <v>368</v>
      </c>
      <c r="F122" s="65">
        <v>2224.89</v>
      </c>
      <c r="G122" s="66">
        <v>2105.1837961835936</v>
      </c>
      <c r="H122" s="67">
        <f t="shared" si="6"/>
        <v>1.0568625903512163</v>
      </c>
      <c r="I122" s="68">
        <v>0.45</v>
      </c>
      <c r="J122" s="67">
        <f t="shared" si="7"/>
        <v>0.47558816565804735</v>
      </c>
      <c r="K122" s="69">
        <v>75621</v>
      </c>
      <c r="L122" s="66">
        <v>57947.015037593985</v>
      </c>
      <c r="M122" s="67">
        <f t="shared" si="8"/>
        <v>1.305002508773571</v>
      </c>
      <c r="N122" s="70">
        <f t="shared" si="9"/>
        <v>0.62064374932677246</v>
      </c>
      <c r="O122" s="71">
        <f t="shared" si="10"/>
        <v>0.45</v>
      </c>
      <c r="P122" s="70">
        <v>0.44681999999999999</v>
      </c>
      <c r="Q122" s="72">
        <f t="shared" si="11"/>
        <v>3.1800000000000161E-3</v>
      </c>
    </row>
    <row r="123" spans="1:17" x14ac:dyDescent="0.25">
      <c r="A123" s="2">
        <v>685</v>
      </c>
      <c r="B123" s="3" t="s">
        <v>322</v>
      </c>
      <c r="C123" s="3" t="s">
        <v>158</v>
      </c>
      <c r="D123" s="3" t="s">
        <v>346</v>
      </c>
      <c r="E123" s="3" t="s">
        <v>369</v>
      </c>
      <c r="F123" s="65">
        <v>1779.96</v>
      </c>
      <c r="G123" s="66">
        <v>2105.1837961835936</v>
      </c>
      <c r="H123" s="67">
        <f t="shared" si="6"/>
        <v>0.84551287314049295</v>
      </c>
      <c r="I123" s="68">
        <v>0.45</v>
      </c>
      <c r="J123" s="67">
        <f t="shared" si="7"/>
        <v>0.38048079291322184</v>
      </c>
      <c r="K123" s="69">
        <v>80482</v>
      </c>
      <c r="L123" s="66">
        <v>57947.015037593985</v>
      </c>
      <c r="M123" s="67">
        <f t="shared" si="8"/>
        <v>1.3888894871942259</v>
      </c>
      <c r="N123" s="70">
        <f t="shared" si="9"/>
        <v>0.52844577335649712</v>
      </c>
      <c r="O123" s="71">
        <f t="shared" si="10"/>
        <v>0.45</v>
      </c>
      <c r="P123" s="70">
        <v>0.23486000000000001</v>
      </c>
      <c r="Q123" s="72">
        <f t="shared" si="11"/>
        <v>0.21514</v>
      </c>
    </row>
    <row r="124" spans="1:17" x14ac:dyDescent="0.25">
      <c r="A124" s="2">
        <v>690</v>
      </c>
      <c r="B124" s="3" t="s">
        <v>274</v>
      </c>
      <c r="C124" s="3" t="s">
        <v>26</v>
      </c>
      <c r="D124" s="3" t="s">
        <v>346</v>
      </c>
      <c r="E124" s="3" t="s">
        <v>370</v>
      </c>
      <c r="F124" s="65">
        <v>1255.3900000000001</v>
      </c>
      <c r="G124" s="66">
        <v>2105.1837961835936</v>
      </c>
      <c r="H124" s="67">
        <f t="shared" si="6"/>
        <v>0.59633272984327934</v>
      </c>
      <c r="I124" s="68">
        <v>0.45</v>
      </c>
      <c r="J124" s="67">
        <f t="shared" si="7"/>
        <v>0.26834972842947569</v>
      </c>
      <c r="K124" s="69">
        <v>34463</v>
      </c>
      <c r="L124" s="66">
        <v>57947.015037593985</v>
      </c>
      <c r="M124" s="67">
        <f t="shared" si="8"/>
        <v>0.59473296385744145</v>
      </c>
      <c r="N124" s="70">
        <f t="shared" si="9"/>
        <v>0.1595964293392016</v>
      </c>
      <c r="O124" s="71">
        <f t="shared" si="10"/>
        <v>0.18</v>
      </c>
      <c r="P124" s="70">
        <v>0.35654999999999998</v>
      </c>
      <c r="Q124" s="72">
        <f t="shared" si="11"/>
        <v>-0.17654999999999998</v>
      </c>
    </row>
    <row r="125" spans="1:17" x14ac:dyDescent="0.25">
      <c r="A125" s="2">
        <v>700</v>
      </c>
      <c r="B125" s="3" t="s">
        <v>292</v>
      </c>
      <c r="C125" s="3" t="s">
        <v>33</v>
      </c>
      <c r="D125" s="3" t="s">
        <v>346</v>
      </c>
      <c r="E125" s="3" t="s">
        <v>371</v>
      </c>
      <c r="F125" s="65">
        <v>1542.68</v>
      </c>
      <c r="G125" s="66">
        <v>2105.1837961835936</v>
      </c>
      <c r="H125" s="67">
        <f t="shared" si="6"/>
        <v>0.7328006242479469</v>
      </c>
      <c r="I125" s="68">
        <v>0.45</v>
      </c>
      <c r="J125" s="67">
        <f t="shared" si="7"/>
        <v>0.32976028091157611</v>
      </c>
      <c r="K125" s="69">
        <v>49635</v>
      </c>
      <c r="L125" s="66">
        <v>57947.015037593985</v>
      </c>
      <c r="M125" s="67">
        <f t="shared" si="8"/>
        <v>0.8565583571094828</v>
      </c>
      <c r="N125" s="70">
        <f t="shared" si="9"/>
        <v>0.2824589244575812</v>
      </c>
      <c r="O125" s="71">
        <f t="shared" si="10"/>
        <v>0.2824589244575812</v>
      </c>
      <c r="P125" s="70">
        <v>0.41470000000000001</v>
      </c>
      <c r="Q125" s="72">
        <f t="shared" si="11"/>
        <v>-0.13224107554241882</v>
      </c>
    </row>
    <row r="126" spans="1:17" x14ac:dyDescent="0.25">
      <c r="A126" s="2">
        <v>710</v>
      </c>
      <c r="B126" s="3" t="s">
        <v>372</v>
      </c>
      <c r="C126" s="3" t="s">
        <v>36</v>
      </c>
      <c r="D126" s="3" t="s">
        <v>346</v>
      </c>
      <c r="E126" s="3" t="s">
        <v>373</v>
      </c>
      <c r="F126" s="65">
        <v>1408.49</v>
      </c>
      <c r="G126" s="66">
        <v>2105.1837961835936</v>
      </c>
      <c r="H126" s="67">
        <f t="shared" si="6"/>
        <v>0.66905797135309375</v>
      </c>
      <c r="I126" s="68">
        <v>0.45</v>
      </c>
      <c r="J126" s="67">
        <f t="shared" si="7"/>
        <v>0.30107608710889222</v>
      </c>
      <c r="K126" s="69">
        <v>48218</v>
      </c>
      <c r="L126" s="66">
        <v>57947.015037593985</v>
      </c>
      <c r="M126" s="67">
        <f t="shared" si="8"/>
        <v>0.83210498364269248</v>
      </c>
      <c r="N126" s="70">
        <f t="shared" si="9"/>
        <v>0.2505269125389506</v>
      </c>
      <c r="O126" s="71">
        <f t="shared" si="10"/>
        <v>0.2505269125389506</v>
      </c>
      <c r="P126" s="70">
        <v>0.37896999999999997</v>
      </c>
      <c r="Q126" s="72">
        <f t="shared" si="11"/>
        <v>-0.12844308746104938</v>
      </c>
    </row>
    <row r="127" spans="1:17" x14ac:dyDescent="0.25">
      <c r="A127" s="2">
        <v>720</v>
      </c>
      <c r="B127" s="3" t="s">
        <v>135</v>
      </c>
      <c r="C127" s="3" t="s">
        <v>19</v>
      </c>
      <c r="D127" s="3" t="s">
        <v>346</v>
      </c>
      <c r="E127" s="3" t="s">
        <v>374</v>
      </c>
      <c r="F127" s="65">
        <v>1628.08</v>
      </c>
      <c r="G127" s="66">
        <v>2105.1837961835936</v>
      </c>
      <c r="H127" s="67">
        <f t="shared" si="6"/>
        <v>0.77336715347680485</v>
      </c>
      <c r="I127" s="68">
        <v>0.45</v>
      </c>
      <c r="J127" s="67">
        <f t="shared" si="7"/>
        <v>0.34801521906456218</v>
      </c>
      <c r="K127" s="69">
        <v>33442</v>
      </c>
      <c r="L127" s="66">
        <v>57947.015037593985</v>
      </c>
      <c r="M127" s="67">
        <f t="shared" si="8"/>
        <v>0.57711341953168782</v>
      </c>
      <c r="N127" s="70">
        <f t="shared" si="9"/>
        <v>0.20084425312341891</v>
      </c>
      <c r="O127" s="71">
        <f t="shared" si="10"/>
        <v>0.20084425312341891</v>
      </c>
      <c r="P127" s="70">
        <v>0.39698</v>
      </c>
      <c r="Q127" s="72">
        <f t="shared" si="11"/>
        <v>-0.19613574687658109</v>
      </c>
    </row>
    <row r="128" spans="1:17" x14ac:dyDescent="0.25">
      <c r="A128" s="2">
        <v>730</v>
      </c>
      <c r="B128" s="3" t="s">
        <v>263</v>
      </c>
      <c r="C128" s="3" t="s">
        <v>18</v>
      </c>
      <c r="D128" s="3" t="s">
        <v>346</v>
      </c>
      <c r="E128" s="3" t="s">
        <v>375</v>
      </c>
      <c r="F128" s="65">
        <v>1184.21</v>
      </c>
      <c r="G128" s="66">
        <v>2105.1837961835936</v>
      </c>
      <c r="H128" s="67">
        <f t="shared" si="6"/>
        <v>0.56252095524714218</v>
      </c>
      <c r="I128" s="68">
        <v>0.45</v>
      </c>
      <c r="J128" s="67">
        <f t="shared" si="7"/>
        <v>0.25313442986121398</v>
      </c>
      <c r="K128" s="69">
        <v>36038</v>
      </c>
      <c r="L128" s="66">
        <v>57947.015037593985</v>
      </c>
      <c r="M128" s="67">
        <f t="shared" si="8"/>
        <v>0.62191296612292823</v>
      </c>
      <c r="N128" s="70">
        <f t="shared" si="9"/>
        <v>0.15742758410282393</v>
      </c>
      <c r="O128" s="71">
        <f t="shared" si="10"/>
        <v>0.18</v>
      </c>
      <c r="P128" s="70">
        <v>0.37624000000000002</v>
      </c>
      <c r="Q128" s="72">
        <f t="shared" si="11"/>
        <v>-0.19624000000000003</v>
      </c>
    </row>
    <row r="129" spans="1:17" x14ac:dyDescent="0.25">
      <c r="A129" s="2">
        <v>735</v>
      </c>
      <c r="B129" s="3" t="s">
        <v>292</v>
      </c>
      <c r="C129" s="3" t="s">
        <v>153</v>
      </c>
      <c r="D129" s="3" t="s">
        <v>346</v>
      </c>
      <c r="E129" s="3" t="s">
        <v>376</v>
      </c>
      <c r="F129" s="65">
        <v>2256.0500000000002</v>
      </c>
      <c r="G129" s="66">
        <v>2105.1837961835936</v>
      </c>
      <c r="H129" s="67">
        <f t="shared" si="6"/>
        <v>1.0716641483227765</v>
      </c>
      <c r="I129" s="68">
        <v>0.45</v>
      </c>
      <c r="J129" s="67">
        <f t="shared" si="7"/>
        <v>0.48224886674524942</v>
      </c>
      <c r="K129" s="69">
        <v>99089</v>
      </c>
      <c r="L129" s="66">
        <v>57947.015037593985</v>
      </c>
      <c r="M129" s="67">
        <f t="shared" si="8"/>
        <v>1.7099931711014715</v>
      </c>
      <c r="N129" s="70">
        <f t="shared" si="9"/>
        <v>0.82464226890580006</v>
      </c>
      <c r="O129" s="71">
        <f t="shared" si="10"/>
        <v>0.45</v>
      </c>
      <c r="P129" s="70">
        <v>0.32545000000000002</v>
      </c>
      <c r="Q129" s="72">
        <f t="shared" si="11"/>
        <v>0.12454999999999999</v>
      </c>
    </row>
    <row r="130" spans="1:17" x14ac:dyDescent="0.25">
      <c r="A130" s="2">
        <v>740</v>
      </c>
      <c r="B130" s="3" t="s">
        <v>377</v>
      </c>
      <c r="C130" s="3" t="s">
        <v>32</v>
      </c>
      <c r="D130" s="3" t="s">
        <v>346</v>
      </c>
      <c r="E130" s="3" t="s">
        <v>378</v>
      </c>
      <c r="F130" s="65">
        <v>1360.77</v>
      </c>
      <c r="G130" s="66">
        <v>2105.1837961835936</v>
      </c>
      <c r="H130" s="67">
        <f t="shared" si="6"/>
        <v>0.64639011684722603</v>
      </c>
      <c r="I130" s="68">
        <v>0.45</v>
      </c>
      <c r="J130" s="67">
        <f t="shared" si="7"/>
        <v>0.2908755525812517</v>
      </c>
      <c r="K130" s="69">
        <v>48532</v>
      </c>
      <c r="L130" s="66">
        <v>57947.015037593985</v>
      </c>
      <c r="M130" s="67">
        <f t="shared" si="8"/>
        <v>0.83752372695149435</v>
      </c>
      <c r="N130" s="70">
        <f t="shared" si="9"/>
        <v>0.24361517687692527</v>
      </c>
      <c r="O130" s="71">
        <f t="shared" si="10"/>
        <v>0.24361517687692527</v>
      </c>
      <c r="P130" s="70">
        <v>0.38707999999999998</v>
      </c>
      <c r="Q130" s="72">
        <f t="shared" si="11"/>
        <v>-0.14346482312307471</v>
      </c>
    </row>
    <row r="131" spans="1:17" x14ac:dyDescent="0.25">
      <c r="A131" s="2">
        <v>750</v>
      </c>
      <c r="B131" s="3" t="s">
        <v>271</v>
      </c>
      <c r="C131" s="3" t="s">
        <v>54</v>
      </c>
      <c r="D131" s="3" t="s">
        <v>346</v>
      </c>
      <c r="E131" s="3" t="s">
        <v>379</v>
      </c>
      <c r="F131" s="65">
        <v>966.77</v>
      </c>
      <c r="G131" s="66">
        <v>2105.1837961835936</v>
      </c>
      <c r="H131" s="67">
        <f t="shared" si="6"/>
        <v>0.45923306162275235</v>
      </c>
      <c r="I131" s="68">
        <v>0.45</v>
      </c>
      <c r="J131" s="67">
        <f t="shared" si="7"/>
        <v>0.20665487773023855</v>
      </c>
      <c r="K131" s="69">
        <v>40941</v>
      </c>
      <c r="L131" s="66">
        <v>57947.015037593985</v>
      </c>
      <c r="M131" s="67">
        <f t="shared" si="8"/>
        <v>0.70652474460399595</v>
      </c>
      <c r="N131" s="70">
        <f t="shared" si="9"/>
        <v>0.1460067847095268</v>
      </c>
      <c r="O131" s="71">
        <f t="shared" si="10"/>
        <v>0.18</v>
      </c>
      <c r="P131" s="70">
        <v>0.26872000000000001</v>
      </c>
      <c r="Q131" s="72">
        <f t="shared" si="11"/>
        <v>-8.8720000000000021E-2</v>
      </c>
    </row>
    <row r="132" spans="1:17" x14ac:dyDescent="0.25">
      <c r="A132" s="2">
        <v>760</v>
      </c>
      <c r="B132" s="3" t="s">
        <v>380</v>
      </c>
      <c r="C132" s="3" t="s">
        <v>326</v>
      </c>
      <c r="D132" s="3" t="s">
        <v>346</v>
      </c>
      <c r="E132" s="3" t="s">
        <v>58</v>
      </c>
      <c r="F132" s="65">
        <v>1976.72</v>
      </c>
      <c r="G132" s="66">
        <v>2105.1837961835936</v>
      </c>
      <c r="H132" s="67">
        <f t="shared" si="6"/>
        <v>0.93897739645513112</v>
      </c>
      <c r="I132" s="68">
        <v>0.45</v>
      </c>
      <c r="J132" s="67">
        <f t="shared" si="7"/>
        <v>0.42253982840480903</v>
      </c>
      <c r="K132" s="69">
        <v>46073</v>
      </c>
      <c r="L132" s="66">
        <v>57947.015037593985</v>
      </c>
      <c r="M132" s="67">
        <f t="shared" si="8"/>
        <v>0.7950884091287439</v>
      </c>
      <c r="N132" s="70">
        <f t="shared" si="9"/>
        <v>0.33595651995991205</v>
      </c>
      <c r="O132" s="71">
        <f t="shared" si="10"/>
        <v>0.33595651995991205</v>
      </c>
      <c r="P132" s="70">
        <v>0.41610000000000003</v>
      </c>
      <c r="Q132" s="72">
        <f t="shared" si="11"/>
        <v>-8.0143480040087978E-2</v>
      </c>
    </row>
    <row r="133" spans="1:17" x14ac:dyDescent="0.25">
      <c r="A133" s="2">
        <v>770</v>
      </c>
      <c r="B133" s="3" t="s">
        <v>381</v>
      </c>
      <c r="C133" s="3" t="s">
        <v>30</v>
      </c>
      <c r="D133" s="3" t="s">
        <v>346</v>
      </c>
      <c r="E133" s="3" t="s">
        <v>382</v>
      </c>
      <c r="F133" s="65">
        <v>1590.97</v>
      </c>
      <c r="G133" s="66">
        <v>2105.1837961835936</v>
      </c>
      <c r="H133" s="67">
        <f t="shared" si="6"/>
        <v>0.75573923896061146</v>
      </c>
      <c r="I133" s="68">
        <v>0.45</v>
      </c>
      <c r="J133" s="67">
        <f t="shared" si="7"/>
        <v>0.34008265753227518</v>
      </c>
      <c r="K133" s="69">
        <v>43135</v>
      </c>
      <c r="L133" s="66">
        <v>57947.015037593985</v>
      </c>
      <c r="M133" s="67">
        <f t="shared" si="8"/>
        <v>0.74438691918842637</v>
      </c>
      <c r="N133" s="70">
        <f t="shared" si="9"/>
        <v>0.253153081709863</v>
      </c>
      <c r="O133" s="71">
        <f t="shared" si="10"/>
        <v>0.253153081709863</v>
      </c>
      <c r="P133" s="70">
        <v>0.40360000000000001</v>
      </c>
      <c r="Q133" s="72">
        <f t="shared" si="11"/>
        <v>-0.15044691829013701</v>
      </c>
    </row>
    <row r="134" spans="1:17" x14ac:dyDescent="0.25">
      <c r="A134" s="2">
        <v>775</v>
      </c>
      <c r="B134" s="3" t="s">
        <v>225</v>
      </c>
      <c r="C134" s="3" t="s">
        <v>65</v>
      </c>
      <c r="D134" s="3" t="s">
        <v>346</v>
      </c>
      <c r="E134" s="3" t="s">
        <v>383</v>
      </c>
      <c r="F134" s="65">
        <v>1894.84</v>
      </c>
      <c r="G134" s="66">
        <v>2105.1837961835936</v>
      </c>
      <c r="H134" s="67">
        <f t="shared" si="6"/>
        <v>0.90008293025772013</v>
      </c>
      <c r="I134" s="68">
        <v>0.45</v>
      </c>
      <c r="J134" s="67">
        <f t="shared" si="7"/>
        <v>0.40503731861597408</v>
      </c>
      <c r="K134" s="69">
        <v>54989</v>
      </c>
      <c r="L134" s="66">
        <v>57947.015037593985</v>
      </c>
      <c r="M134" s="67">
        <f t="shared" si="8"/>
        <v>0.94895310766784224</v>
      </c>
      <c r="N134" s="70">
        <f t="shared" si="9"/>
        <v>0.38436142222207859</v>
      </c>
      <c r="O134" s="71">
        <f t="shared" si="10"/>
        <v>0.38436142222207859</v>
      </c>
      <c r="P134" s="70">
        <v>0.43852999999999998</v>
      </c>
      <c r="Q134" s="72">
        <f t="shared" si="11"/>
        <v>-5.416857777792139E-2</v>
      </c>
    </row>
    <row r="135" spans="1:17" x14ac:dyDescent="0.25">
      <c r="A135" s="2">
        <v>790</v>
      </c>
      <c r="B135" s="3" t="s">
        <v>234</v>
      </c>
      <c r="C135" s="3" t="s">
        <v>52</v>
      </c>
      <c r="D135" s="3" t="s">
        <v>346</v>
      </c>
      <c r="E135" s="3" t="s">
        <v>384</v>
      </c>
      <c r="F135" s="65">
        <v>1578.62</v>
      </c>
      <c r="G135" s="66">
        <v>2105.1837961835936</v>
      </c>
      <c r="H135" s="67">
        <f t="shared" si="6"/>
        <v>0.74987276781334677</v>
      </c>
      <c r="I135" s="68">
        <v>0.45</v>
      </c>
      <c r="J135" s="67">
        <f t="shared" si="7"/>
        <v>0.33744274551600606</v>
      </c>
      <c r="K135" s="69">
        <v>51551</v>
      </c>
      <c r="L135" s="66">
        <v>57947.015037593985</v>
      </c>
      <c r="M135" s="67">
        <f t="shared" si="8"/>
        <v>0.88962304557975114</v>
      </c>
      <c r="N135" s="70">
        <f t="shared" si="9"/>
        <v>0.3001968429747422</v>
      </c>
      <c r="O135" s="71">
        <f t="shared" si="10"/>
        <v>0.3001968429747422</v>
      </c>
      <c r="P135" s="70">
        <v>0.39135999999999999</v>
      </c>
      <c r="Q135" s="72">
        <f t="shared" si="11"/>
        <v>-9.1163157025257791E-2</v>
      </c>
    </row>
    <row r="136" spans="1:17" x14ac:dyDescent="0.25">
      <c r="A136" s="2">
        <v>800</v>
      </c>
      <c r="B136" s="3" t="s">
        <v>290</v>
      </c>
      <c r="C136" s="3" t="s">
        <v>126</v>
      </c>
      <c r="D136" s="3" t="s">
        <v>346</v>
      </c>
      <c r="E136" s="3" t="s">
        <v>385</v>
      </c>
      <c r="F136" s="65">
        <v>1919.79</v>
      </c>
      <c r="G136" s="66">
        <v>2105.1837961835936</v>
      </c>
      <c r="H136" s="67">
        <f t="shared" si="6"/>
        <v>0.91193462702891459</v>
      </c>
      <c r="I136" s="68">
        <v>0.45</v>
      </c>
      <c r="J136" s="67">
        <f t="shared" si="7"/>
        <v>0.41037058216301159</v>
      </c>
      <c r="K136" s="69">
        <v>68961</v>
      </c>
      <c r="L136" s="66">
        <v>57947.015037593985</v>
      </c>
      <c r="M136" s="67">
        <f t="shared" si="8"/>
        <v>1.1900699277652271</v>
      </c>
      <c r="N136" s="70">
        <f t="shared" si="9"/>
        <v>0.48836968907170941</v>
      </c>
      <c r="O136" s="71">
        <f>IF(N136=0,0,IF(N136&lt;0.18,0.18,IF(N136&gt;0.45,0.45,N136)))</f>
        <v>0.45</v>
      </c>
      <c r="P136" s="70">
        <v>0.40628999999999998</v>
      </c>
      <c r="Q136" s="72">
        <f>O136-P136</f>
        <v>4.3710000000000027E-2</v>
      </c>
    </row>
    <row r="137" spans="1:17" x14ac:dyDescent="0.25">
      <c r="A137" s="2">
        <v>810</v>
      </c>
      <c r="B137" s="3" t="s">
        <v>386</v>
      </c>
      <c r="C137" s="3" t="s">
        <v>387</v>
      </c>
      <c r="D137" s="3" t="s">
        <v>346</v>
      </c>
      <c r="E137" s="3" t="s">
        <v>388</v>
      </c>
      <c r="F137" s="65">
        <v>2161.4299999999998</v>
      </c>
      <c r="G137" s="66">
        <v>2105.1837961835936</v>
      </c>
      <c r="H137" s="67">
        <f>F137/G137</f>
        <v>1.0267179539945028</v>
      </c>
      <c r="I137" s="68">
        <v>0.45</v>
      </c>
      <c r="J137" s="67">
        <f>H137*I137</f>
        <v>0.46202307929752628</v>
      </c>
      <c r="K137" s="69">
        <v>72126</v>
      </c>
      <c r="L137" s="66">
        <v>57947.015037593985</v>
      </c>
      <c r="M137" s="67">
        <f>K137/L137</f>
        <v>1.2446887894606338</v>
      </c>
      <c r="N137" s="70">
        <f>J137*M137</f>
        <v>0.57507494727371244</v>
      </c>
      <c r="O137" s="71">
        <f>IF(N137=0,0,IF(N137&lt;0.18,0.18,IF(N137&gt;0.45,0.45,N137)))</f>
        <v>0.45</v>
      </c>
      <c r="P137" s="70">
        <v>0.45</v>
      </c>
      <c r="Q137" s="72">
        <f>O137-P137</f>
        <v>0</v>
      </c>
    </row>
    <row r="138" spans="1:17" x14ac:dyDescent="0.25">
      <c r="A138" s="2">
        <v>820</v>
      </c>
      <c r="B138" s="3" t="s">
        <v>234</v>
      </c>
      <c r="C138" s="3" t="s">
        <v>40</v>
      </c>
      <c r="D138" s="3" t="s">
        <v>346</v>
      </c>
      <c r="E138" s="3" t="s">
        <v>389</v>
      </c>
      <c r="F138" s="65">
        <v>1770.41</v>
      </c>
      <c r="G138" s="66">
        <v>2105.1837961835936</v>
      </c>
      <c r="H138" s="67">
        <f>F138/G138</f>
        <v>0.84097645213187944</v>
      </c>
      <c r="I138" s="68">
        <v>0.45</v>
      </c>
      <c r="J138" s="67">
        <f>H138*I138</f>
        <v>0.37843940345934574</v>
      </c>
      <c r="K138" s="69">
        <v>44008</v>
      </c>
      <c r="L138" s="66">
        <v>57947.015037593985</v>
      </c>
      <c r="M138" s="67">
        <f>K138/L138</f>
        <v>0.75945240615843901</v>
      </c>
      <c r="N138" s="70">
        <f>J138*M138</f>
        <v>0.28740671554236441</v>
      </c>
      <c r="O138" s="71">
        <f>IF(N138=0,0,IF(N138&lt;0.18,0.18,IF(N138&gt;0.45,0.45,N138)))</f>
        <v>0.28740671554236441</v>
      </c>
      <c r="P138" s="70">
        <v>0.40606999999999999</v>
      </c>
      <c r="Q138" s="72">
        <f>O138-P138</f>
        <v>-0.11866328445763558</v>
      </c>
    </row>
    <row r="139" spans="1:17" x14ac:dyDescent="0.25">
      <c r="A139" s="2">
        <v>830</v>
      </c>
      <c r="B139" s="3" t="s">
        <v>292</v>
      </c>
      <c r="C139" s="3" t="s">
        <v>125</v>
      </c>
      <c r="D139" s="3" t="s">
        <v>346</v>
      </c>
      <c r="E139" s="3" t="s">
        <v>390</v>
      </c>
      <c r="F139" s="65">
        <v>2167.23</v>
      </c>
      <c r="G139" s="66">
        <v>2105.1837961835936</v>
      </c>
      <c r="H139" s="67">
        <f>F139/G139</f>
        <v>1.0294730578531375</v>
      </c>
      <c r="I139" s="68">
        <v>0.45</v>
      </c>
      <c r="J139" s="67">
        <f>H139*I139</f>
        <v>0.46326287603391186</v>
      </c>
      <c r="K139" s="69">
        <v>53737</v>
      </c>
      <c r="L139" s="66">
        <v>57947.015037593985</v>
      </c>
      <c r="M139" s="67">
        <f>K139/L139</f>
        <v>0.92734716300981723</v>
      </c>
      <c r="N139" s="70">
        <f>J139*M139</f>
        <v>0.42960551381781681</v>
      </c>
      <c r="O139" s="71">
        <f>IF(N139=0,0,IF(N139&lt;0.18,0.18,IF(N139&gt;0.45,0.45,N139)))</f>
        <v>0.42960551381781681</v>
      </c>
      <c r="P139" s="70">
        <v>0.39568999999999999</v>
      </c>
      <c r="Q139" s="72">
        <f>O139-P139</f>
        <v>3.3915513817816823E-2</v>
      </c>
    </row>
    <row r="140" spans="1:17" x14ac:dyDescent="0.25">
      <c r="A140" s="2">
        <v>840</v>
      </c>
      <c r="B140" s="3" t="s">
        <v>256</v>
      </c>
      <c r="C140" s="3" t="s">
        <v>391</v>
      </c>
      <c r="D140" s="3" t="s">
        <v>346</v>
      </c>
      <c r="E140" s="3" t="s">
        <v>392</v>
      </c>
      <c r="F140" s="65">
        <v>2176.2348924181351</v>
      </c>
      <c r="G140" s="66">
        <v>2105.1837961835936</v>
      </c>
      <c r="H140" s="67">
        <f>F140/G140</f>
        <v>1.0337505429993084</v>
      </c>
      <c r="I140" s="68">
        <v>0.45</v>
      </c>
      <c r="J140" s="67">
        <f>H140*I140</f>
        <v>0.46518774434968879</v>
      </c>
      <c r="K140" s="69">
        <v>49588</v>
      </c>
      <c r="L140" s="66">
        <v>57947.015037593985</v>
      </c>
      <c r="M140" s="67">
        <f>K140/L140</f>
        <v>0.8557472713275921</v>
      </c>
      <c r="N140" s="70">
        <f>J140*M140</f>
        <v>0.39808314288228369</v>
      </c>
      <c r="O140" s="71">
        <f>IF(N140=0,0,IF(N140&lt;0.18,0.18,IF(N140&gt;0.45,0.45,N140)))</f>
        <v>0.39808314288228369</v>
      </c>
      <c r="P140" s="70">
        <v>0.43042000000000002</v>
      </c>
      <c r="Q140" s="72">
        <f>O140-P140</f>
        <v>-3.2336857117716333E-2</v>
      </c>
    </row>
    <row r="141" spans="1:17" x14ac:dyDescent="0.25">
      <c r="O141" s="71"/>
    </row>
    <row r="143" spans="1:17" x14ac:dyDescent="0.25">
      <c r="E143" s="83" t="s">
        <v>393</v>
      </c>
      <c r="F143" s="83"/>
      <c r="G143" s="83"/>
      <c r="H143" s="83"/>
      <c r="I143" s="83"/>
      <c r="J143" s="83"/>
      <c r="K143" s="83"/>
      <c r="L143" s="83"/>
    </row>
    <row r="144" spans="1:17" x14ac:dyDescent="0.25">
      <c r="E144" s="74" t="s">
        <v>394</v>
      </c>
      <c r="F144"/>
      <c r="G144"/>
      <c r="H144"/>
      <c r="I144"/>
      <c r="J144"/>
      <c r="K144" s="73"/>
      <c r="L144"/>
    </row>
  </sheetData>
  <mergeCells count="10">
    <mergeCell ref="E143:L143"/>
    <mergeCell ref="N5:N6"/>
    <mergeCell ref="O5:O6"/>
    <mergeCell ref="P5:P6"/>
    <mergeCell ref="F5:F6"/>
    <mergeCell ref="H5:H6"/>
    <mergeCell ref="I5:I6"/>
    <mergeCell ref="J5:J6"/>
    <mergeCell ref="K5:K6"/>
    <mergeCell ref="M5:M6"/>
  </mergeCells>
  <conditionalFormatting sqref="Q8:Q140">
    <cfRule type="cellIs" dxfId="0" priority="1" operator="between">
      <formula>-0.0000000001</formula>
      <formula>-1</formula>
    </cfRule>
  </conditionalFormatting>
  <hyperlinks>
    <hyperlink ref="E144" r:id="rId1" xr:uid="{00000000-0004-0000-0200-000000000000}"/>
  </hyperlinks>
  <pageMargins left="0.7" right="0.7" top="0.75" bottom="0.75" header="0.3" footer="0.3"/>
  <pageSetup paperSize="5" scale="93" fitToHeight="0" orientation="landscape" r:id="rId2"/>
  <headerFooter>
    <oddFooter xml:space="preserve">&amp;C&amp;8Virginia Department of Housing &amp; Community Development - Commission on Local Government
http://www.dhcd.virginia.gov/images/clg/publicfinance/Fiscal%20Stress%202014.pdf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F420CFC25342468B625C868F00C447" ma:contentTypeVersion="12" ma:contentTypeDescription="Create a new document." ma:contentTypeScope="" ma:versionID="186b3dc7d8fba6f54761a1106a0fb201">
  <xsd:schema xmlns:xsd="http://www.w3.org/2001/XMLSchema" xmlns:xs="http://www.w3.org/2001/XMLSchema" xmlns:p="http://schemas.microsoft.com/office/2006/metadata/properties" xmlns:ns2="c3461887-45b7-46c4-948b-7a5b0ac7d0a9" xmlns:ns3="4e6c2383-b53d-41b7-9776-0e32d66c77e2" targetNamespace="http://schemas.microsoft.com/office/2006/metadata/properties" ma:root="true" ma:fieldsID="fbb658c848e44e82f846e07f6c52459c" ns2:_="" ns3:_="">
    <xsd:import namespace="c3461887-45b7-46c4-948b-7a5b0ac7d0a9"/>
    <xsd:import namespace="4e6c2383-b53d-41b7-9776-0e32d66c77e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61887-45b7-46c4-948b-7a5b0ac7d0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6c2383-b53d-41b7-9776-0e32d66c77e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CE1F84-7DD0-42F3-88A6-BA73A39DF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61887-45b7-46c4-948b-7a5b0ac7d0a9"/>
    <ds:schemaRef ds:uri="4e6c2383-b53d-41b7-9776-0e32d66c7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3D234D-DCC3-487D-AB25-23279A44A3B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E77A231-5D66-4F1F-8F56-33B00F14BF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Rate Changes</vt:lpstr>
      <vt:lpstr>Statistics</vt:lpstr>
      <vt:lpstr>Rate Formula</vt:lpstr>
      <vt:lpstr>'Rate Formula'!Print_Area</vt:lpstr>
      <vt:lpstr>'Rate Formula'!Print_Titles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Robert Bullington</cp:lastModifiedBy>
  <dcterms:created xsi:type="dcterms:W3CDTF">2020-12-07T17:15:22Z</dcterms:created>
  <dcterms:modified xsi:type="dcterms:W3CDTF">2021-03-05T19:51:07Z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0x010100A1F420CFC25342468B625C868F00C447</vt:lpwstr>
  </property>
</Properties>
</file>