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bullington\Desktop\COVID-19 Page\Falls Church May 2020\"/>
    </mc:Choice>
  </mc:AlternateContent>
  <xr:revisionPtr revIDLastSave="0" documentId="13_ncr:1_{CC4BB022-AAC3-4C7E-9637-E5FABF78FE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YROLL_EARNINGS_AND_DEDUCT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1" l="1"/>
  <c r="O53" i="1" s="1"/>
  <c r="N52" i="1"/>
  <c r="O52" i="1"/>
  <c r="N33" i="1"/>
  <c r="O33" i="1" s="1"/>
  <c r="N32" i="1" l="1"/>
  <c r="O32" i="1" s="1"/>
  <c r="N49" i="1"/>
  <c r="O49" i="1" s="1"/>
  <c r="O36" i="1" l="1"/>
  <c r="O37" i="1"/>
  <c r="O38" i="1"/>
  <c r="O39" i="1"/>
  <c r="O40" i="1"/>
  <c r="O35" i="1"/>
  <c r="O3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4" i="1"/>
  <c r="O3" i="1"/>
  <c r="O2" i="1"/>
  <c r="N26" i="1"/>
  <c r="O26" i="1" s="1"/>
  <c r="N51" i="1"/>
  <c r="O51" i="1" s="1"/>
  <c r="N50" i="1"/>
  <c r="O50" i="1" s="1"/>
  <c r="N31" i="1"/>
  <c r="O31" i="1" s="1"/>
  <c r="N30" i="1"/>
  <c r="O30" i="1" s="1"/>
  <c r="N29" i="1"/>
  <c r="O29" i="1" s="1"/>
  <c r="N48" i="1"/>
  <c r="O48" i="1" s="1"/>
  <c r="N28" i="1"/>
  <c r="O28" i="1" s="1"/>
  <c r="N45" i="1"/>
  <c r="O45" i="1" s="1"/>
  <c r="N27" i="1"/>
  <c r="O27" i="1" s="1"/>
  <c r="N46" i="1"/>
  <c r="O46" i="1" s="1"/>
  <c r="N47" i="1"/>
  <c r="O47" i="1" s="1"/>
  <c r="N44" i="1"/>
  <c r="O44" i="1" s="1"/>
  <c r="N43" i="1"/>
  <c r="O43" i="1" s="1"/>
  <c r="N42" i="1"/>
  <c r="O42" i="1" s="1"/>
  <c r="N25" i="1"/>
  <c r="O25" i="1" s="1"/>
  <c r="N24" i="1"/>
  <c r="O24" i="1" s="1"/>
  <c r="N41" i="1"/>
  <c r="O41" i="1" s="1"/>
  <c r="O56" i="1" s="1"/>
</calcChain>
</file>

<file path=xl/sharedStrings.xml><?xml version="1.0" encoding="utf-8"?>
<sst xmlns="http://schemas.openxmlformats.org/spreadsheetml/2006/main" count="466" uniqueCount="118">
  <si>
    <t>Emp #</t>
  </si>
  <si>
    <t>Pay</t>
  </si>
  <si>
    <t>Description</t>
  </si>
  <si>
    <t>Last Name</t>
  </si>
  <si>
    <t>First Name</t>
  </si>
  <si>
    <t>MI</t>
  </si>
  <si>
    <t>Position</t>
  </si>
  <si>
    <t>Org</t>
  </si>
  <si>
    <t>Obj</t>
  </si>
  <si>
    <t>Proj</t>
  </si>
  <si>
    <t>Risk Code</t>
  </si>
  <si>
    <t>Hours</t>
  </si>
  <si>
    <t>Rate</t>
  </si>
  <si>
    <t>Pay Amt</t>
  </si>
  <si>
    <t>C 1X OT OC</t>
  </si>
  <si>
    <t>M</t>
  </si>
  <si>
    <t/>
  </si>
  <si>
    <t>310312</t>
  </si>
  <si>
    <t>3103</t>
  </si>
  <si>
    <t>120000</t>
  </si>
  <si>
    <t>DR002</t>
  </si>
  <si>
    <t>7720</t>
  </si>
  <si>
    <t>T</t>
  </si>
  <si>
    <t>N</t>
  </si>
  <si>
    <t>C OTH BASE</t>
  </si>
  <si>
    <t>5301</t>
  </si>
  <si>
    <t>530116</t>
  </si>
  <si>
    <t>110000</t>
  </si>
  <si>
    <t>8810</t>
  </si>
  <si>
    <t>A</t>
  </si>
  <si>
    <t>7101</t>
  </si>
  <si>
    <t>710901</t>
  </si>
  <si>
    <t>7109</t>
  </si>
  <si>
    <t>9102</t>
  </si>
  <si>
    <t>310308</t>
  </si>
  <si>
    <t>V</t>
  </si>
  <si>
    <t>310323</t>
  </si>
  <si>
    <t>D</t>
  </si>
  <si>
    <t>310303</t>
  </si>
  <si>
    <t>530113</t>
  </si>
  <si>
    <t>F</t>
  </si>
  <si>
    <t>1202</t>
  </si>
  <si>
    <t>120201</t>
  </si>
  <si>
    <t>310311</t>
  </si>
  <si>
    <t>K</t>
  </si>
  <si>
    <t>4102</t>
  </si>
  <si>
    <t>411109</t>
  </si>
  <si>
    <t>C OT 1.5</t>
  </si>
  <si>
    <t>C OT 1.0</t>
  </si>
  <si>
    <t>310331</t>
  </si>
  <si>
    <t>C POLOT1.5</t>
  </si>
  <si>
    <t>G</t>
  </si>
  <si>
    <t>S</t>
  </si>
  <si>
    <t>310306</t>
  </si>
  <si>
    <t>3108</t>
  </si>
  <si>
    <t>122004</t>
  </si>
  <si>
    <t>1220</t>
  </si>
  <si>
    <t>310327</t>
  </si>
  <si>
    <t>310314</t>
  </si>
  <si>
    <t>E</t>
  </si>
  <si>
    <t>120203</t>
  </si>
  <si>
    <t>C</t>
  </si>
  <si>
    <t>122007</t>
  </si>
  <si>
    <t>310831</t>
  </si>
  <si>
    <t>310832</t>
  </si>
  <si>
    <t>410119</t>
  </si>
  <si>
    <t>4107</t>
  </si>
  <si>
    <t>122009</t>
  </si>
  <si>
    <t>530109</t>
  </si>
  <si>
    <t>B</t>
  </si>
  <si>
    <t>310325</t>
  </si>
  <si>
    <t>R</t>
  </si>
  <si>
    <t>2110</t>
  </si>
  <si>
    <t>211004</t>
  </si>
  <si>
    <t>8833</t>
  </si>
  <si>
    <t>C TEMP AL</t>
  </si>
  <si>
    <t>0</t>
  </si>
  <si>
    <t>4111</t>
  </si>
  <si>
    <t>L</t>
  </si>
  <si>
    <t>410217</t>
  </si>
  <si>
    <t>5506</t>
  </si>
  <si>
    <t>J</t>
  </si>
  <si>
    <t>710101</t>
  </si>
  <si>
    <t>530105</t>
  </si>
  <si>
    <t>310313</t>
  </si>
  <si>
    <t>Work description</t>
  </si>
  <si>
    <t>Eligible?</t>
  </si>
  <si>
    <t>COOP</t>
  </si>
  <si>
    <t>Information dissemination</t>
  </si>
  <si>
    <t>Information dissemination, emergency planning</t>
  </si>
  <si>
    <t>OT incurred for shift coverage</t>
  </si>
  <si>
    <t>On-call pay for shift coverage</t>
  </si>
  <si>
    <t>Shift coverage</t>
  </si>
  <si>
    <t>Picking up supplies</t>
  </si>
  <si>
    <t>Y</t>
  </si>
  <si>
    <t>Ordering supplies</t>
  </si>
  <si>
    <t>3/31 Cost recovery meeting</t>
  </si>
  <si>
    <t>4/6 supply review, sourcing, requesting quotes for disinfectant item</t>
  </si>
  <si>
    <t>4/16 supply review, sourcing, requesting quotes for disinfectant item</t>
  </si>
  <si>
    <t>4/7 FEMA procurement webinar</t>
  </si>
  <si>
    <t>4/8 FEMA cost recovery compilation</t>
  </si>
  <si>
    <t>3/30 Other COVID relief grant research/correspondence (HHS/Homeless)</t>
  </si>
  <si>
    <t>3/31 call with atty re FFCRA, FFCRA research &amp; correspondence</t>
  </si>
  <si>
    <t>4/2 CARES webinar</t>
  </si>
  <si>
    <t>4/8 FCCPS cost recovery expense compilation/corresp</t>
  </si>
  <si>
    <t>4/10 FEMA cost recovery tracking</t>
  </si>
  <si>
    <t>4/9 procurement of supplies</t>
  </si>
  <si>
    <t xml:space="preserve">4/9 FEMA Cost recovery </t>
  </si>
  <si>
    <t>3/31 FEMA cost recovery team meeting</t>
  </si>
  <si>
    <t>With Benefits</t>
  </si>
  <si>
    <t>ELIGIBLE COST</t>
  </si>
  <si>
    <t>3/31 COVID-19 cost recovery team meeting &amp; coordination</t>
  </si>
  <si>
    <t>4/3 FEMA procurement corresp</t>
  </si>
  <si>
    <t>4/3 CARES webinar summary, call with HR Dir re FFCRA, other COVID relief grant research (BJA)</t>
  </si>
  <si>
    <t>4/10 FCCPS expense tracking &amp; corresp</t>
  </si>
  <si>
    <t>4/10 other grant/emergency assistance grant (Homeland Sec)</t>
  </si>
  <si>
    <t>Error in PR clerk's entry; not DR002</t>
  </si>
  <si>
    <t>VDEM/FEMA cost recovery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</si>
</sst>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>
      <selection activeCell="E51" sqref="E51"/>
    </sheetView>
  </sheetViews>
  <sheetFormatPr defaultRowHeight="15" x14ac:dyDescent="0.25"/>
  <cols>
    <col min="1" max="2" width="8.42578125" customWidth="1"/>
    <col min="3" max="3" width="13.140625" customWidth="1"/>
    <col min="4" max="4" width="19.7109375" bestFit="1" customWidth="1"/>
    <col min="5" max="5" width="13.28515625" bestFit="1" customWidth="1"/>
    <col min="6" max="6" width="8.42578125" customWidth="1"/>
    <col min="7" max="7" width="10.85546875" customWidth="1"/>
    <col min="8" max="8" width="9.5703125" customWidth="1"/>
    <col min="9" max="10" width="8.42578125" customWidth="1"/>
    <col min="11" max="11" width="10.85546875" customWidth="1"/>
    <col min="12" max="13" width="8.42578125" customWidth="1"/>
    <col min="14" max="14" width="9.5703125" customWidth="1"/>
    <col min="15" max="15" width="13.42578125" bestFit="1" customWidth="1"/>
    <col min="16" max="16" width="63.71093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109</v>
      </c>
      <c r="P1" s="1" t="s">
        <v>85</v>
      </c>
      <c r="Q1" s="1" t="s">
        <v>86</v>
      </c>
    </row>
    <row r="2" spans="1:17" x14ac:dyDescent="0.25">
      <c r="A2" s="4">
        <v>6553</v>
      </c>
      <c r="B2" s="4">
        <v>106</v>
      </c>
      <c r="C2" t="s">
        <v>24</v>
      </c>
      <c r="F2" t="s">
        <v>40</v>
      </c>
      <c r="G2" t="s">
        <v>42</v>
      </c>
      <c r="H2" t="s">
        <v>41</v>
      </c>
      <c r="I2" t="s">
        <v>27</v>
      </c>
      <c r="J2" t="s">
        <v>20</v>
      </c>
      <c r="K2" t="s">
        <v>28</v>
      </c>
      <c r="L2" s="3">
        <v>78</v>
      </c>
      <c r="M2" s="2">
        <v>57.521599999999999</v>
      </c>
      <c r="N2" s="3">
        <v>4486.68</v>
      </c>
      <c r="O2" s="3">
        <f>+N2*1.4</f>
        <v>6281.3519999999999</v>
      </c>
      <c r="P2" s="5" t="s">
        <v>89</v>
      </c>
      <c r="Q2" t="s">
        <v>23</v>
      </c>
    </row>
    <row r="3" spans="1:17" x14ac:dyDescent="0.25">
      <c r="A3" s="4">
        <v>8016</v>
      </c>
      <c r="B3" s="4">
        <v>106</v>
      </c>
      <c r="C3" t="s">
        <v>24</v>
      </c>
      <c r="F3" t="s">
        <v>59</v>
      </c>
      <c r="G3" t="s">
        <v>60</v>
      </c>
      <c r="H3" t="s">
        <v>41</v>
      </c>
      <c r="I3" t="s">
        <v>27</v>
      </c>
      <c r="J3" t="s">
        <v>20</v>
      </c>
      <c r="K3" t="s">
        <v>28</v>
      </c>
      <c r="L3" s="3">
        <v>75</v>
      </c>
      <c r="M3" s="2">
        <v>36.863799999999998</v>
      </c>
      <c r="N3" s="3">
        <v>2764.79</v>
      </c>
      <c r="O3" s="3">
        <f>+N3*1.4</f>
        <v>3870.7059999999997</v>
      </c>
      <c r="P3" t="s">
        <v>88</v>
      </c>
      <c r="Q3" t="s">
        <v>23</v>
      </c>
    </row>
    <row r="4" spans="1:17" x14ac:dyDescent="0.25">
      <c r="A4" s="4">
        <v>7294</v>
      </c>
      <c r="B4" s="4">
        <v>200</v>
      </c>
      <c r="C4" t="s">
        <v>48</v>
      </c>
      <c r="F4" t="s">
        <v>16</v>
      </c>
      <c r="G4" t="s">
        <v>55</v>
      </c>
      <c r="H4" t="s">
        <v>56</v>
      </c>
      <c r="I4" t="s">
        <v>19</v>
      </c>
      <c r="J4" t="s">
        <v>20</v>
      </c>
      <c r="K4" t="s">
        <v>28</v>
      </c>
      <c r="L4" s="3">
        <v>3</v>
      </c>
      <c r="M4" s="2">
        <v>59.657899999999998</v>
      </c>
      <c r="N4" s="3">
        <v>178.97</v>
      </c>
      <c r="O4" s="3">
        <f t="shared" ref="O4:O23" si="0">+N4*1.0765</f>
        <v>192.661205</v>
      </c>
      <c r="P4" t="s">
        <v>87</v>
      </c>
      <c r="Q4" t="s">
        <v>23</v>
      </c>
    </row>
    <row r="5" spans="1:17" x14ac:dyDescent="0.25">
      <c r="A5" s="4">
        <v>8052</v>
      </c>
      <c r="B5" s="4">
        <v>200</v>
      </c>
      <c r="C5" t="s">
        <v>48</v>
      </c>
      <c r="F5" t="s">
        <v>61</v>
      </c>
      <c r="G5" t="s">
        <v>62</v>
      </c>
      <c r="H5" t="s">
        <v>56</v>
      </c>
      <c r="I5" t="s">
        <v>19</v>
      </c>
      <c r="J5" t="s">
        <v>20</v>
      </c>
      <c r="K5" t="s">
        <v>28</v>
      </c>
      <c r="L5" s="3">
        <v>3</v>
      </c>
      <c r="M5" s="2">
        <v>32.210999999999999</v>
      </c>
      <c r="N5" s="3">
        <v>96.63</v>
      </c>
      <c r="O5" s="3">
        <f t="shared" si="0"/>
        <v>104.022195</v>
      </c>
      <c r="P5" t="s">
        <v>87</v>
      </c>
      <c r="Q5" t="s">
        <v>23</v>
      </c>
    </row>
    <row r="6" spans="1:17" x14ac:dyDescent="0.25">
      <c r="A6" s="4">
        <v>8372</v>
      </c>
      <c r="B6" s="4">
        <v>201</v>
      </c>
      <c r="C6" t="s">
        <v>47</v>
      </c>
      <c r="F6" t="s">
        <v>16</v>
      </c>
      <c r="G6" t="s">
        <v>67</v>
      </c>
      <c r="H6" t="s">
        <v>56</v>
      </c>
      <c r="I6" t="s">
        <v>19</v>
      </c>
      <c r="J6" t="s">
        <v>20</v>
      </c>
      <c r="K6" t="s">
        <v>28</v>
      </c>
      <c r="L6" s="3">
        <v>3.75</v>
      </c>
      <c r="M6" s="2">
        <v>30.288499999999999</v>
      </c>
      <c r="N6" s="3">
        <v>113.58</v>
      </c>
      <c r="O6" s="3">
        <f t="shared" si="0"/>
        <v>122.26886999999999</v>
      </c>
      <c r="P6" t="s">
        <v>87</v>
      </c>
      <c r="Q6" t="s">
        <v>23</v>
      </c>
    </row>
    <row r="7" spans="1:17" x14ac:dyDescent="0.25">
      <c r="A7" s="4">
        <v>8762</v>
      </c>
      <c r="B7" s="4">
        <v>201</v>
      </c>
      <c r="C7" t="s">
        <v>47</v>
      </c>
      <c r="F7" t="s">
        <v>71</v>
      </c>
      <c r="G7" t="s">
        <v>73</v>
      </c>
      <c r="H7" t="s">
        <v>72</v>
      </c>
      <c r="I7" t="s">
        <v>19</v>
      </c>
      <c r="J7" t="s">
        <v>20</v>
      </c>
      <c r="K7" t="s">
        <v>74</v>
      </c>
      <c r="L7" s="3">
        <v>2</v>
      </c>
      <c r="M7" s="2">
        <v>39.728400000000001</v>
      </c>
      <c r="N7" s="3">
        <v>79.459999999999994</v>
      </c>
      <c r="O7" s="3">
        <f t="shared" si="0"/>
        <v>85.538689999999988</v>
      </c>
      <c r="P7" t="s">
        <v>92</v>
      </c>
      <c r="Q7" t="s">
        <v>23</v>
      </c>
    </row>
    <row r="8" spans="1:17" x14ac:dyDescent="0.25">
      <c r="A8" s="4">
        <v>7259</v>
      </c>
      <c r="B8" s="4">
        <v>200</v>
      </c>
      <c r="C8" t="s">
        <v>48</v>
      </c>
      <c r="F8" t="s">
        <v>22</v>
      </c>
      <c r="G8" t="s">
        <v>49</v>
      </c>
      <c r="H8" t="s">
        <v>18</v>
      </c>
      <c r="I8" t="s">
        <v>19</v>
      </c>
      <c r="J8" t="s">
        <v>20</v>
      </c>
      <c r="K8" t="s">
        <v>21</v>
      </c>
      <c r="L8" s="3">
        <v>6</v>
      </c>
      <c r="M8" s="2">
        <v>31.3231</v>
      </c>
      <c r="N8" s="3">
        <v>187.94</v>
      </c>
      <c r="O8" s="3">
        <f t="shared" si="0"/>
        <v>202.31741</v>
      </c>
      <c r="P8" t="s">
        <v>90</v>
      </c>
      <c r="Q8" t="s">
        <v>23</v>
      </c>
    </row>
    <row r="9" spans="1:17" x14ac:dyDescent="0.25">
      <c r="A9" s="4">
        <v>7259</v>
      </c>
      <c r="B9" s="4">
        <v>203</v>
      </c>
      <c r="C9" t="s">
        <v>50</v>
      </c>
      <c r="F9" t="s">
        <v>22</v>
      </c>
      <c r="G9" t="s">
        <v>49</v>
      </c>
      <c r="H9" t="s">
        <v>18</v>
      </c>
      <c r="I9" t="s">
        <v>19</v>
      </c>
      <c r="J9" t="s">
        <v>20</v>
      </c>
      <c r="K9" t="s">
        <v>21</v>
      </c>
      <c r="L9" s="3">
        <v>6.5</v>
      </c>
      <c r="M9" s="2">
        <v>49.716500000000003</v>
      </c>
      <c r="N9" s="3">
        <v>323.16000000000003</v>
      </c>
      <c r="O9" s="3">
        <f t="shared" si="0"/>
        <v>347.88174000000004</v>
      </c>
      <c r="P9" t="s">
        <v>90</v>
      </c>
      <c r="Q9" t="s">
        <v>23</v>
      </c>
    </row>
    <row r="10" spans="1:17" x14ac:dyDescent="0.25">
      <c r="A10" s="4">
        <v>3610</v>
      </c>
      <c r="B10" s="4">
        <v>205</v>
      </c>
      <c r="C10" t="s">
        <v>14</v>
      </c>
      <c r="F10" t="s">
        <v>15</v>
      </c>
      <c r="G10" t="s">
        <v>17</v>
      </c>
      <c r="H10" t="s">
        <v>18</v>
      </c>
      <c r="I10" t="s">
        <v>19</v>
      </c>
      <c r="J10" t="s">
        <v>20</v>
      </c>
      <c r="K10" t="s">
        <v>21</v>
      </c>
      <c r="L10" s="3">
        <v>1</v>
      </c>
      <c r="M10" s="2">
        <v>35.124499999999998</v>
      </c>
      <c r="N10" s="3">
        <v>35.119999999999997</v>
      </c>
      <c r="O10" s="3">
        <f t="shared" si="0"/>
        <v>37.80668</v>
      </c>
      <c r="P10" t="s">
        <v>91</v>
      </c>
      <c r="Q10" t="s">
        <v>23</v>
      </c>
    </row>
    <row r="11" spans="1:17" x14ac:dyDescent="0.25">
      <c r="A11" s="4">
        <v>5375</v>
      </c>
      <c r="B11" s="4">
        <v>205</v>
      </c>
      <c r="C11" t="s">
        <v>14</v>
      </c>
      <c r="F11" t="s">
        <v>16</v>
      </c>
      <c r="G11" t="s">
        <v>34</v>
      </c>
      <c r="H11" t="s">
        <v>18</v>
      </c>
      <c r="I11" t="s">
        <v>19</v>
      </c>
      <c r="J11" t="s">
        <v>20</v>
      </c>
      <c r="K11" t="s">
        <v>21</v>
      </c>
      <c r="L11" s="3">
        <v>6</v>
      </c>
      <c r="M11" s="2">
        <v>43.4861</v>
      </c>
      <c r="N11" s="3">
        <v>260.92</v>
      </c>
      <c r="O11" s="3">
        <f t="shared" si="0"/>
        <v>280.88038</v>
      </c>
      <c r="P11" t="s">
        <v>91</v>
      </c>
      <c r="Q11" t="s">
        <v>23</v>
      </c>
    </row>
    <row r="12" spans="1:17" x14ac:dyDescent="0.25">
      <c r="A12" s="4">
        <v>5428</v>
      </c>
      <c r="B12" s="4">
        <v>205</v>
      </c>
      <c r="C12" t="s">
        <v>14</v>
      </c>
      <c r="F12" t="s">
        <v>35</v>
      </c>
      <c r="G12" t="s">
        <v>36</v>
      </c>
      <c r="H12" t="s">
        <v>18</v>
      </c>
      <c r="I12" t="s">
        <v>19</v>
      </c>
      <c r="J12" t="s">
        <v>20</v>
      </c>
      <c r="K12" t="s">
        <v>21</v>
      </c>
      <c r="L12" s="3">
        <v>2</v>
      </c>
      <c r="M12" s="2">
        <v>40.718899999999998</v>
      </c>
      <c r="N12" s="3">
        <v>81.44</v>
      </c>
      <c r="O12" s="3">
        <f t="shared" si="0"/>
        <v>87.670159999999996</v>
      </c>
      <c r="P12" t="s">
        <v>91</v>
      </c>
      <c r="Q12" t="s">
        <v>23</v>
      </c>
    </row>
    <row r="13" spans="1:17" x14ac:dyDescent="0.25">
      <c r="A13" s="4">
        <v>5457</v>
      </c>
      <c r="B13" s="4">
        <v>205</v>
      </c>
      <c r="C13" t="s">
        <v>14</v>
      </c>
      <c r="F13" t="s">
        <v>15</v>
      </c>
      <c r="G13" t="s">
        <v>36</v>
      </c>
      <c r="H13" t="s">
        <v>18</v>
      </c>
      <c r="I13" t="s">
        <v>19</v>
      </c>
      <c r="J13" t="s">
        <v>20</v>
      </c>
      <c r="K13" t="s">
        <v>21</v>
      </c>
      <c r="L13" s="3">
        <v>5</v>
      </c>
      <c r="M13" s="2">
        <v>41.940399999999997</v>
      </c>
      <c r="N13" s="3">
        <v>209.7</v>
      </c>
      <c r="O13" s="3">
        <f t="shared" si="0"/>
        <v>225.74204999999998</v>
      </c>
      <c r="P13" t="s">
        <v>91</v>
      </c>
      <c r="Q13" t="s">
        <v>23</v>
      </c>
    </row>
    <row r="14" spans="1:17" x14ac:dyDescent="0.25">
      <c r="A14" s="4">
        <v>5666</v>
      </c>
      <c r="B14" s="4">
        <v>205</v>
      </c>
      <c r="C14" t="s">
        <v>14</v>
      </c>
      <c r="F14" t="s">
        <v>37</v>
      </c>
      <c r="G14" t="s">
        <v>38</v>
      </c>
      <c r="H14" t="s">
        <v>18</v>
      </c>
      <c r="I14" t="s">
        <v>19</v>
      </c>
      <c r="J14" t="s">
        <v>20</v>
      </c>
      <c r="K14" t="s">
        <v>21</v>
      </c>
      <c r="L14" s="3">
        <v>2</v>
      </c>
      <c r="M14" s="2">
        <v>46.134500000000003</v>
      </c>
      <c r="N14" s="3">
        <v>92.27</v>
      </c>
      <c r="O14" s="3">
        <f t="shared" si="0"/>
        <v>99.328654999999998</v>
      </c>
      <c r="P14" t="s">
        <v>91</v>
      </c>
      <c r="Q14" t="s">
        <v>23</v>
      </c>
    </row>
    <row r="15" spans="1:17" x14ac:dyDescent="0.25">
      <c r="A15" s="4">
        <v>6621</v>
      </c>
      <c r="B15" s="4">
        <v>205</v>
      </c>
      <c r="C15" t="s">
        <v>14</v>
      </c>
      <c r="F15" t="s">
        <v>37</v>
      </c>
      <c r="G15" t="s">
        <v>43</v>
      </c>
      <c r="H15" t="s">
        <v>18</v>
      </c>
      <c r="I15" t="s">
        <v>19</v>
      </c>
      <c r="J15" t="s">
        <v>20</v>
      </c>
      <c r="K15" t="s">
        <v>21</v>
      </c>
      <c r="L15" s="3">
        <v>1</v>
      </c>
      <c r="M15" s="2">
        <v>34.892299999999999</v>
      </c>
      <c r="N15" s="3">
        <v>34.89</v>
      </c>
      <c r="O15" s="3">
        <f t="shared" si="0"/>
        <v>37.559085000000003</v>
      </c>
      <c r="P15" t="s">
        <v>91</v>
      </c>
      <c r="Q15" t="s">
        <v>23</v>
      </c>
    </row>
    <row r="16" spans="1:17" x14ac:dyDescent="0.25">
      <c r="A16" s="4">
        <v>7260</v>
      </c>
      <c r="B16" s="4">
        <v>205</v>
      </c>
      <c r="C16" t="s">
        <v>14</v>
      </c>
      <c r="F16" t="s">
        <v>15</v>
      </c>
      <c r="G16" t="s">
        <v>49</v>
      </c>
      <c r="H16" t="s">
        <v>18</v>
      </c>
      <c r="I16" t="s">
        <v>19</v>
      </c>
      <c r="J16" t="s">
        <v>20</v>
      </c>
      <c r="K16" t="s">
        <v>21</v>
      </c>
      <c r="L16" s="3">
        <v>1</v>
      </c>
      <c r="M16" s="2">
        <v>31.3231</v>
      </c>
      <c r="N16" s="3">
        <v>31.32</v>
      </c>
      <c r="O16" s="3">
        <f t="shared" si="0"/>
        <v>33.715980000000002</v>
      </c>
      <c r="P16" t="s">
        <v>91</v>
      </c>
      <c r="Q16" t="s">
        <v>23</v>
      </c>
    </row>
    <row r="17" spans="1:17" x14ac:dyDescent="0.25">
      <c r="A17" s="4">
        <v>7443</v>
      </c>
      <c r="B17" s="4">
        <v>205</v>
      </c>
      <c r="C17" t="s">
        <v>14</v>
      </c>
      <c r="F17" t="s">
        <v>52</v>
      </c>
      <c r="G17" t="s">
        <v>57</v>
      </c>
      <c r="H17" t="s">
        <v>18</v>
      </c>
      <c r="I17" t="s">
        <v>19</v>
      </c>
      <c r="J17" t="s">
        <v>20</v>
      </c>
      <c r="K17" t="s">
        <v>21</v>
      </c>
      <c r="L17" s="3">
        <v>1</v>
      </c>
      <c r="M17" s="2">
        <v>30.410799999999998</v>
      </c>
      <c r="N17" s="3">
        <v>30.41</v>
      </c>
      <c r="O17" s="3">
        <f t="shared" si="0"/>
        <v>32.736364999999999</v>
      </c>
      <c r="P17" t="s">
        <v>91</v>
      </c>
      <c r="Q17" t="s">
        <v>23</v>
      </c>
    </row>
    <row r="18" spans="1:17" x14ac:dyDescent="0.25">
      <c r="A18" s="4">
        <v>7704</v>
      </c>
      <c r="B18" s="4">
        <v>205</v>
      </c>
      <c r="C18" t="s">
        <v>14</v>
      </c>
      <c r="F18" t="s">
        <v>29</v>
      </c>
      <c r="G18" t="s">
        <v>58</v>
      </c>
      <c r="H18" t="s">
        <v>18</v>
      </c>
      <c r="I18" t="s">
        <v>19</v>
      </c>
      <c r="J18" t="s">
        <v>20</v>
      </c>
      <c r="K18" t="s">
        <v>21</v>
      </c>
      <c r="L18" s="3">
        <v>5</v>
      </c>
      <c r="M18" s="2">
        <v>31.3231</v>
      </c>
      <c r="N18" s="3">
        <v>156.62</v>
      </c>
      <c r="O18" s="3">
        <f t="shared" si="0"/>
        <v>168.60142999999999</v>
      </c>
      <c r="P18" t="s">
        <v>91</v>
      </c>
      <c r="Q18" t="s">
        <v>23</v>
      </c>
    </row>
    <row r="19" spans="1:17" x14ac:dyDescent="0.25">
      <c r="A19" s="4">
        <v>8129</v>
      </c>
      <c r="B19" s="4">
        <v>205</v>
      </c>
      <c r="C19" t="s">
        <v>14</v>
      </c>
      <c r="F19" t="s">
        <v>44</v>
      </c>
      <c r="G19" t="s">
        <v>63</v>
      </c>
      <c r="H19" t="s">
        <v>18</v>
      </c>
      <c r="I19" t="s">
        <v>19</v>
      </c>
      <c r="J19" t="s">
        <v>20</v>
      </c>
      <c r="K19" t="s">
        <v>21</v>
      </c>
      <c r="L19" s="3">
        <v>4</v>
      </c>
      <c r="M19" s="2">
        <v>26.504899999999999</v>
      </c>
      <c r="N19" s="3">
        <v>106.02</v>
      </c>
      <c r="O19" s="3">
        <f t="shared" si="0"/>
        <v>114.13052999999999</v>
      </c>
      <c r="P19" t="s">
        <v>91</v>
      </c>
      <c r="Q19" t="s">
        <v>23</v>
      </c>
    </row>
    <row r="20" spans="1:17" x14ac:dyDescent="0.25">
      <c r="A20" s="4">
        <v>8131</v>
      </c>
      <c r="B20" s="4">
        <v>205</v>
      </c>
      <c r="C20" t="s">
        <v>14</v>
      </c>
      <c r="F20" t="s">
        <v>29</v>
      </c>
      <c r="G20" t="s">
        <v>64</v>
      </c>
      <c r="H20" t="s">
        <v>18</v>
      </c>
      <c r="I20" t="s">
        <v>19</v>
      </c>
      <c r="J20" t="s">
        <v>20</v>
      </c>
      <c r="K20" t="s">
        <v>21</v>
      </c>
      <c r="L20" s="3">
        <v>2</v>
      </c>
      <c r="M20" s="2">
        <v>26.504899999999999</v>
      </c>
      <c r="N20" s="3">
        <v>53.01</v>
      </c>
      <c r="O20" s="3">
        <f t="shared" si="0"/>
        <v>57.065264999999997</v>
      </c>
      <c r="P20" t="s">
        <v>91</v>
      </c>
      <c r="Q20" t="s">
        <v>23</v>
      </c>
    </row>
    <row r="21" spans="1:17" x14ac:dyDescent="0.25">
      <c r="A21" s="4">
        <v>8748</v>
      </c>
      <c r="B21" s="4">
        <v>205</v>
      </c>
      <c r="C21" t="s">
        <v>14</v>
      </c>
      <c r="F21" t="s">
        <v>69</v>
      </c>
      <c r="G21" t="s">
        <v>70</v>
      </c>
      <c r="H21" t="s">
        <v>18</v>
      </c>
      <c r="I21" t="s">
        <v>19</v>
      </c>
      <c r="J21" t="s">
        <v>20</v>
      </c>
      <c r="K21" t="s">
        <v>21</v>
      </c>
      <c r="L21" s="3">
        <v>2</v>
      </c>
      <c r="M21" s="2">
        <v>24.9834</v>
      </c>
      <c r="N21" s="3">
        <v>49.97</v>
      </c>
      <c r="O21" s="3">
        <f t="shared" si="0"/>
        <v>53.792704999999998</v>
      </c>
      <c r="P21" t="s">
        <v>91</v>
      </c>
      <c r="Q21" t="s">
        <v>23</v>
      </c>
    </row>
    <row r="22" spans="1:17" x14ac:dyDescent="0.25">
      <c r="A22" s="4">
        <v>163758</v>
      </c>
      <c r="B22" s="4">
        <v>205</v>
      </c>
      <c r="C22" t="s">
        <v>14</v>
      </c>
      <c r="F22" t="s">
        <v>52</v>
      </c>
      <c r="G22" t="s">
        <v>84</v>
      </c>
      <c r="H22" t="s">
        <v>18</v>
      </c>
      <c r="I22" t="s">
        <v>19</v>
      </c>
      <c r="J22" t="s">
        <v>20</v>
      </c>
      <c r="K22" t="s">
        <v>21</v>
      </c>
      <c r="L22" s="3">
        <v>2</v>
      </c>
      <c r="M22" s="2">
        <v>48.944099999999999</v>
      </c>
      <c r="N22" s="3">
        <v>97.89</v>
      </c>
      <c r="O22" s="3">
        <f t="shared" si="0"/>
        <v>105.378585</v>
      </c>
      <c r="P22" t="s">
        <v>91</v>
      </c>
      <c r="Q22" t="s">
        <v>23</v>
      </c>
    </row>
    <row r="23" spans="1:17" x14ac:dyDescent="0.25">
      <c r="A23" s="4">
        <v>7261</v>
      </c>
      <c r="B23" s="4">
        <v>205</v>
      </c>
      <c r="C23" t="s">
        <v>14</v>
      </c>
      <c r="F23" t="s">
        <v>52</v>
      </c>
      <c r="G23" t="s">
        <v>53</v>
      </c>
      <c r="H23" t="s">
        <v>54</v>
      </c>
      <c r="I23" t="s">
        <v>19</v>
      </c>
      <c r="J23" t="s">
        <v>20</v>
      </c>
      <c r="K23" t="s">
        <v>21</v>
      </c>
      <c r="L23" s="3">
        <v>2</v>
      </c>
      <c r="M23" s="2">
        <v>31.3231</v>
      </c>
      <c r="N23" s="3">
        <v>62.65</v>
      </c>
      <c r="O23" s="3">
        <f t="shared" si="0"/>
        <v>67.442724999999996</v>
      </c>
      <c r="P23" t="s">
        <v>91</v>
      </c>
      <c r="Q23" t="s">
        <v>23</v>
      </c>
    </row>
    <row r="24" spans="1:17" x14ac:dyDescent="0.25">
      <c r="A24" s="4">
        <v>6667</v>
      </c>
      <c r="B24" s="4">
        <v>106</v>
      </c>
      <c r="C24" t="s">
        <v>24</v>
      </c>
      <c r="F24" t="s">
        <v>44</v>
      </c>
      <c r="G24" t="s">
        <v>46</v>
      </c>
      <c r="H24" t="s">
        <v>45</v>
      </c>
      <c r="I24" t="s">
        <v>27</v>
      </c>
      <c r="J24" t="s">
        <v>20</v>
      </c>
      <c r="K24" t="s">
        <v>28</v>
      </c>
      <c r="L24" s="3">
        <v>3</v>
      </c>
      <c r="M24" s="2">
        <v>35.685499999999998</v>
      </c>
      <c r="N24" s="3">
        <f t="shared" ref="N24:N33" si="1">+L24*M24</f>
        <v>107.0565</v>
      </c>
      <c r="O24" s="3">
        <f t="shared" ref="O24:O33" si="2">+N24*1.4</f>
        <v>149.87909999999999</v>
      </c>
      <c r="P24" t="s">
        <v>98</v>
      </c>
      <c r="Q24" t="s">
        <v>23</v>
      </c>
    </row>
    <row r="25" spans="1:17" x14ac:dyDescent="0.25">
      <c r="A25" s="4">
        <v>6667</v>
      </c>
      <c r="B25" s="4">
        <v>106</v>
      </c>
      <c r="C25" t="s">
        <v>24</v>
      </c>
      <c r="F25" t="s">
        <v>44</v>
      </c>
      <c r="G25" t="s">
        <v>46</v>
      </c>
      <c r="H25" t="s">
        <v>45</v>
      </c>
      <c r="I25" t="s">
        <v>27</v>
      </c>
      <c r="J25" t="s">
        <v>20</v>
      </c>
      <c r="K25" t="s">
        <v>28</v>
      </c>
      <c r="L25" s="3">
        <v>2.5</v>
      </c>
      <c r="M25" s="2">
        <v>35.685499999999998</v>
      </c>
      <c r="N25" s="3">
        <f t="shared" si="1"/>
        <v>89.21374999999999</v>
      </c>
      <c r="O25" s="3">
        <f t="shared" si="2"/>
        <v>124.89924999999998</v>
      </c>
      <c r="P25" t="s">
        <v>97</v>
      </c>
      <c r="Q25" t="s">
        <v>23</v>
      </c>
    </row>
    <row r="26" spans="1:17" x14ac:dyDescent="0.25">
      <c r="A26" s="4">
        <v>6667</v>
      </c>
      <c r="B26" s="4">
        <v>106</v>
      </c>
      <c r="C26" t="s">
        <v>24</v>
      </c>
      <c r="F26" t="s">
        <v>44</v>
      </c>
      <c r="G26" t="s">
        <v>46</v>
      </c>
      <c r="H26" t="s">
        <v>45</v>
      </c>
      <c r="I26" t="s">
        <v>27</v>
      </c>
      <c r="J26" t="s">
        <v>20</v>
      </c>
      <c r="K26" t="s">
        <v>28</v>
      </c>
      <c r="L26" s="3">
        <v>1.5</v>
      </c>
      <c r="M26" s="2">
        <v>35.685499999999998</v>
      </c>
      <c r="N26" s="3">
        <f t="shared" si="1"/>
        <v>53.52825</v>
      </c>
      <c r="O26" s="3">
        <f t="shared" si="2"/>
        <v>74.939549999999997</v>
      </c>
      <c r="P26" t="s">
        <v>106</v>
      </c>
      <c r="Q26" s="6" t="s">
        <v>23</v>
      </c>
    </row>
    <row r="27" spans="1:17" x14ac:dyDescent="0.25">
      <c r="A27" s="4">
        <v>45428</v>
      </c>
      <c r="B27" s="4">
        <v>106</v>
      </c>
      <c r="C27" t="s">
        <v>24</v>
      </c>
      <c r="F27" t="s">
        <v>78</v>
      </c>
      <c r="G27" t="s">
        <v>79</v>
      </c>
      <c r="H27" t="s">
        <v>45</v>
      </c>
      <c r="I27" t="s">
        <v>27</v>
      </c>
      <c r="J27" t="s">
        <v>20</v>
      </c>
      <c r="K27" t="s">
        <v>80</v>
      </c>
      <c r="L27" s="3">
        <v>7.5</v>
      </c>
      <c r="M27" s="2">
        <v>69.357799999999997</v>
      </c>
      <c r="N27" s="3">
        <f t="shared" si="1"/>
        <v>520.18349999999998</v>
      </c>
      <c r="O27" s="3">
        <f t="shared" si="2"/>
        <v>728.25689999999997</v>
      </c>
      <c r="P27" t="s">
        <v>93</v>
      </c>
      <c r="Q27" t="s">
        <v>23</v>
      </c>
    </row>
    <row r="28" spans="1:17" x14ac:dyDescent="0.25">
      <c r="A28" s="4">
        <v>8246</v>
      </c>
      <c r="B28" s="4">
        <v>106</v>
      </c>
      <c r="C28" t="s">
        <v>24</v>
      </c>
      <c r="F28" t="s">
        <v>51</v>
      </c>
      <c r="G28" t="s">
        <v>65</v>
      </c>
      <c r="H28" t="s">
        <v>66</v>
      </c>
      <c r="I28" t="s">
        <v>27</v>
      </c>
      <c r="J28" t="s">
        <v>20</v>
      </c>
      <c r="K28" t="s">
        <v>28</v>
      </c>
      <c r="L28" s="3">
        <v>1</v>
      </c>
      <c r="M28" s="2">
        <v>34.767499999999998</v>
      </c>
      <c r="N28" s="3">
        <f t="shared" si="1"/>
        <v>34.767499999999998</v>
      </c>
      <c r="O28" s="3">
        <f t="shared" si="2"/>
        <v>48.674499999999995</v>
      </c>
      <c r="P28" t="s">
        <v>101</v>
      </c>
      <c r="Q28" t="s">
        <v>23</v>
      </c>
    </row>
    <row r="29" spans="1:17" x14ac:dyDescent="0.25">
      <c r="A29" s="4">
        <v>8246</v>
      </c>
      <c r="B29" s="4">
        <v>106</v>
      </c>
      <c r="C29" t="s">
        <v>24</v>
      </c>
      <c r="F29" t="s">
        <v>51</v>
      </c>
      <c r="G29" t="s">
        <v>65</v>
      </c>
      <c r="H29" t="s">
        <v>66</v>
      </c>
      <c r="I29" t="s">
        <v>27</v>
      </c>
      <c r="J29" t="s">
        <v>20</v>
      </c>
      <c r="K29" t="s">
        <v>28</v>
      </c>
      <c r="L29" s="3">
        <v>2.5</v>
      </c>
      <c r="M29" s="2">
        <v>34.767499999999998</v>
      </c>
      <c r="N29" s="3">
        <f t="shared" si="1"/>
        <v>86.918749999999989</v>
      </c>
      <c r="O29" s="3">
        <f t="shared" si="2"/>
        <v>121.68624999999997</v>
      </c>
      <c r="P29" t="s">
        <v>102</v>
      </c>
      <c r="Q29" t="s">
        <v>23</v>
      </c>
    </row>
    <row r="30" spans="1:17" x14ac:dyDescent="0.25">
      <c r="A30" s="4">
        <v>8246</v>
      </c>
      <c r="B30" s="4">
        <v>106</v>
      </c>
      <c r="C30" t="s">
        <v>24</v>
      </c>
      <c r="F30" t="s">
        <v>51</v>
      </c>
      <c r="G30" t="s">
        <v>65</v>
      </c>
      <c r="H30" t="s">
        <v>66</v>
      </c>
      <c r="I30" t="s">
        <v>27</v>
      </c>
      <c r="J30" t="s">
        <v>20</v>
      </c>
      <c r="K30" t="s">
        <v>28</v>
      </c>
      <c r="L30" s="3">
        <v>2.5</v>
      </c>
      <c r="M30" s="2">
        <v>34.767499999999998</v>
      </c>
      <c r="N30" s="3">
        <f t="shared" si="1"/>
        <v>86.918749999999989</v>
      </c>
      <c r="O30" s="3">
        <f t="shared" si="2"/>
        <v>121.68624999999997</v>
      </c>
      <c r="P30" t="s">
        <v>103</v>
      </c>
      <c r="Q30" t="s">
        <v>23</v>
      </c>
    </row>
    <row r="31" spans="1:17" x14ac:dyDescent="0.25">
      <c r="A31" s="4">
        <v>8246</v>
      </c>
      <c r="B31" s="4">
        <v>106</v>
      </c>
      <c r="C31" t="s">
        <v>24</v>
      </c>
      <c r="F31" t="s">
        <v>51</v>
      </c>
      <c r="G31" t="s">
        <v>65</v>
      </c>
      <c r="H31" t="s">
        <v>66</v>
      </c>
      <c r="I31" t="s">
        <v>27</v>
      </c>
      <c r="J31" t="s">
        <v>20</v>
      </c>
      <c r="K31" t="s">
        <v>28</v>
      </c>
      <c r="L31" s="3">
        <v>3.5</v>
      </c>
      <c r="M31" s="2">
        <v>34.767499999999998</v>
      </c>
      <c r="N31" s="3">
        <f t="shared" si="1"/>
        <v>121.68625</v>
      </c>
      <c r="O31" s="3">
        <f t="shared" si="2"/>
        <v>170.36075</v>
      </c>
      <c r="P31" t="s">
        <v>113</v>
      </c>
      <c r="Q31" t="s">
        <v>23</v>
      </c>
    </row>
    <row r="32" spans="1:17" x14ac:dyDescent="0.25">
      <c r="A32" s="4">
        <v>8246</v>
      </c>
      <c r="B32" s="4">
        <v>106</v>
      </c>
      <c r="C32" t="s">
        <v>24</v>
      </c>
      <c r="F32" t="s">
        <v>51</v>
      </c>
      <c r="G32" t="s">
        <v>65</v>
      </c>
      <c r="H32" t="s">
        <v>66</v>
      </c>
      <c r="I32" t="s">
        <v>27</v>
      </c>
      <c r="J32" t="s">
        <v>20</v>
      </c>
      <c r="K32" t="s">
        <v>28</v>
      </c>
      <c r="L32" s="3">
        <v>0.5</v>
      </c>
      <c r="M32" s="2">
        <v>34.767499999999998</v>
      </c>
      <c r="N32" s="3">
        <f t="shared" si="1"/>
        <v>17.383749999999999</v>
      </c>
      <c r="O32" s="3">
        <f t="shared" si="2"/>
        <v>24.337249999999997</v>
      </c>
      <c r="P32" t="s">
        <v>115</v>
      </c>
      <c r="Q32" s="6" t="s">
        <v>23</v>
      </c>
    </row>
    <row r="33" spans="1:17" x14ac:dyDescent="0.25">
      <c r="A33" s="4">
        <v>8246</v>
      </c>
      <c r="B33" s="4">
        <v>106</v>
      </c>
      <c r="C33" t="s">
        <v>24</v>
      </c>
      <c r="F33" t="s">
        <v>51</v>
      </c>
      <c r="G33" t="s">
        <v>65</v>
      </c>
      <c r="H33" t="s">
        <v>66</v>
      </c>
      <c r="I33" t="s">
        <v>27</v>
      </c>
      <c r="J33" t="s">
        <v>20</v>
      </c>
      <c r="K33" t="s">
        <v>28</v>
      </c>
      <c r="L33" s="3">
        <v>4</v>
      </c>
      <c r="M33" s="2">
        <v>34.767499999999998</v>
      </c>
      <c r="N33" s="3">
        <f t="shared" si="1"/>
        <v>139.07</v>
      </c>
      <c r="O33" s="3">
        <f t="shared" si="2"/>
        <v>194.69799999999998</v>
      </c>
      <c r="P33" t="s">
        <v>116</v>
      </c>
      <c r="Q33" s="6" t="s">
        <v>23</v>
      </c>
    </row>
    <row r="34" spans="1:17" x14ac:dyDescent="0.25">
      <c r="A34" s="4">
        <v>8776</v>
      </c>
      <c r="B34" s="4">
        <v>169</v>
      </c>
      <c r="C34" t="s">
        <v>75</v>
      </c>
      <c r="F34" t="s">
        <v>52</v>
      </c>
      <c r="G34" t="s">
        <v>76</v>
      </c>
      <c r="H34" t="s">
        <v>77</v>
      </c>
      <c r="I34" t="s">
        <v>27</v>
      </c>
      <c r="J34" t="s">
        <v>20</v>
      </c>
      <c r="K34" t="s">
        <v>28</v>
      </c>
      <c r="L34" s="3">
        <v>23</v>
      </c>
      <c r="M34" s="2">
        <v>15</v>
      </c>
      <c r="N34" s="3">
        <v>345</v>
      </c>
      <c r="O34" s="3">
        <f>+N34*1.0765</f>
        <v>371.39249999999998</v>
      </c>
      <c r="Q34" t="s">
        <v>23</v>
      </c>
    </row>
    <row r="35" spans="1:17" x14ac:dyDescent="0.25">
      <c r="A35" s="4">
        <v>4480</v>
      </c>
      <c r="B35" s="4">
        <v>106</v>
      </c>
      <c r="C35" t="s">
        <v>24</v>
      </c>
      <c r="F35" t="s">
        <v>15</v>
      </c>
      <c r="G35" t="s">
        <v>26</v>
      </c>
      <c r="H35" t="s">
        <v>25</v>
      </c>
      <c r="I35" t="s">
        <v>27</v>
      </c>
      <c r="J35" t="s">
        <v>20</v>
      </c>
      <c r="K35" t="s">
        <v>28</v>
      </c>
      <c r="L35" s="3">
        <v>40</v>
      </c>
      <c r="M35" s="2">
        <v>51.816299999999998</v>
      </c>
      <c r="N35" s="3">
        <v>2072.65</v>
      </c>
      <c r="O35" s="3">
        <f t="shared" ref="O35:O40" si="3">+N35*1.04</f>
        <v>2155.556</v>
      </c>
      <c r="Q35" t="s">
        <v>23</v>
      </c>
    </row>
    <row r="36" spans="1:17" x14ac:dyDescent="0.25">
      <c r="A36" s="4">
        <v>6521</v>
      </c>
      <c r="B36" s="4">
        <v>106</v>
      </c>
      <c r="C36" t="s">
        <v>24</v>
      </c>
      <c r="F36" t="s">
        <v>23</v>
      </c>
      <c r="G36" t="s">
        <v>39</v>
      </c>
      <c r="H36" t="s">
        <v>25</v>
      </c>
      <c r="I36" t="s">
        <v>27</v>
      </c>
      <c r="J36" t="s">
        <v>20</v>
      </c>
      <c r="K36" t="s">
        <v>28</v>
      </c>
      <c r="L36" s="3">
        <v>80</v>
      </c>
      <c r="M36" s="2">
        <v>63.381500000000003</v>
      </c>
      <c r="N36" s="3">
        <v>5070.5200000000004</v>
      </c>
      <c r="O36" s="3">
        <f t="shared" si="3"/>
        <v>5273.3408000000009</v>
      </c>
      <c r="Q36" t="s">
        <v>23</v>
      </c>
    </row>
    <row r="37" spans="1:17" x14ac:dyDescent="0.25">
      <c r="A37" s="4">
        <v>8693</v>
      </c>
      <c r="B37" s="4">
        <v>106</v>
      </c>
      <c r="C37" t="s">
        <v>24</v>
      </c>
      <c r="F37" t="s">
        <v>29</v>
      </c>
      <c r="G37" t="s">
        <v>68</v>
      </c>
      <c r="H37" t="s">
        <v>25</v>
      </c>
      <c r="I37" t="s">
        <v>27</v>
      </c>
      <c r="J37" t="s">
        <v>20</v>
      </c>
      <c r="K37" t="s">
        <v>28</v>
      </c>
      <c r="L37" s="3">
        <v>30</v>
      </c>
      <c r="M37" s="2">
        <v>29.086500000000001</v>
      </c>
      <c r="N37" s="3">
        <v>872.6</v>
      </c>
      <c r="O37" s="3">
        <f t="shared" si="3"/>
        <v>907.50400000000002</v>
      </c>
      <c r="Q37" t="s">
        <v>23</v>
      </c>
    </row>
    <row r="38" spans="1:17" x14ac:dyDescent="0.25">
      <c r="A38" s="4">
        <v>138350</v>
      </c>
      <c r="B38" s="4">
        <v>106</v>
      </c>
      <c r="C38" t="s">
        <v>24</v>
      </c>
      <c r="F38" t="s">
        <v>71</v>
      </c>
      <c r="G38" t="s">
        <v>83</v>
      </c>
      <c r="H38" t="s">
        <v>25</v>
      </c>
      <c r="I38" t="s">
        <v>27</v>
      </c>
      <c r="J38" t="s">
        <v>20</v>
      </c>
      <c r="K38" t="s">
        <v>28</v>
      </c>
      <c r="L38" s="3">
        <v>40</v>
      </c>
      <c r="M38" s="2">
        <v>39.461599999999997</v>
      </c>
      <c r="N38" s="3">
        <v>1578.46</v>
      </c>
      <c r="O38" s="3">
        <f t="shared" si="3"/>
        <v>1641.5984000000001</v>
      </c>
      <c r="Q38" t="s">
        <v>23</v>
      </c>
    </row>
    <row r="39" spans="1:17" x14ac:dyDescent="0.25">
      <c r="A39" s="4">
        <v>75070</v>
      </c>
      <c r="B39" s="4">
        <v>106</v>
      </c>
      <c r="C39" t="s">
        <v>24</v>
      </c>
      <c r="F39" t="s">
        <v>81</v>
      </c>
      <c r="G39" t="s">
        <v>82</v>
      </c>
      <c r="H39" t="s">
        <v>30</v>
      </c>
      <c r="I39" t="s">
        <v>27</v>
      </c>
      <c r="J39" t="s">
        <v>20</v>
      </c>
      <c r="K39" t="s">
        <v>33</v>
      </c>
      <c r="L39" s="3">
        <v>17</v>
      </c>
      <c r="M39" s="2">
        <v>64.376000000000005</v>
      </c>
      <c r="N39" s="3">
        <v>1094.3900000000001</v>
      </c>
      <c r="O39" s="3">
        <f t="shared" si="3"/>
        <v>1138.1656</v>
      </c>
      <c r="Q39" t="s">
        <v>23</v>
      </c>
    </row>
    <row r="40" spans="1:17" x14ac:dyDescent="0.25">
      <c r="A40" s="4">
        <v>4487</v>
      </c>
      <c r="B40" s="4">
        <v>106</v>
      </c>
      <c r="C40" t="s">
        <v>24</v>
      </c>
      <c r="F40" t="s">
        <v>29</v>
      </c>
      <c r="G40" t="s">
        <v>31</v>
      </c>
      <c r="H40" t="s">
        <v>32</v>
      </c>
      <c r="I40" t="s">
        <v>27</v>
      </c>
      <c r="J40" t="s">
        <v>20</v>
      </c>
      <c r="K40" t="s">
        <v>33</v>
      </c>
      <c r="L40" s="3">
        <v>2.5</v>
      </c>
      <c r="M40" s="2">
        <v>30.776499999999999</v>
      </c>
      <c r="N40" s="3">
        <v>76.94</v>
      </c>
      <c r="O40" s="3">
        <f t="shared" si="3"/>
        <v>80.017600000000002</v>
      </c>
      <c r="Q40" t="s">
        <v>23</v>
      </c>
    </row>
    <row r="41" spans="1:17" x14ac:dyDescent="0.25">
      <c r="A41" s="4">
        <v>6667</v>
      </c>
      <c r="B41" s="4">
        <v>106</v>
      </c>
      <c r="C41" t="s">
        <v>24</v>
      </c>
      <c r="F41" t="s">
        <v>44</v>
      </c>
      <c r="G41" t="s">
        <v>46</v>
      </c>
      <c r="H41" t="s">
        <v>45</v>
      </c>
      <c r="I41" t="s">
        <v>27</v>
      </c>
      <c r="J41" t="s">
        <v>20</v>
      </c>
      <c r="K41" t="s">
        <v>28</v>
      </c>
      <c r="L41" s="3">
        <v>1</v>
      </c>
      <c r="M41" s="2">
        <v>35.685499999999998</v>
      </c>
      <c r="N41" s="3">
        <f t="shared" ref="N41:N53" si="4">+L41*M41</f>
        <v>35.685499999999998</v>
      </c>
      <c r="O41" s="3">
        <f>+N41*1.5</f>
        <v>53.52825</v>
      </c>
      <c r="P41" t="s">
        <v>96</v>
      </c>
      <c r="Q41" t="s">
        <v>94</v>
      </c>
    </row>
    <row r="42" spans="1:17" x14ac:dyDescent="0.25">
      <c r="A42" s="4">
        <v>6667</v>
      </c>
      <c r="B42" s="4">
        <v>106</v>
      </c>
      <c r="C42" t="s">
        <v>24</v>
      </c>
      <c r="F42" t="s">
        <v>44</v>
      </c>
      <c r="G42" t="s">
        <v>46</v>
      </c>
      <c r="H42" t="s">
        <v>45</v>
      </c>
      <c r="I42" t="s">
        <v>27</v>
      </c>
      <c r="J42" t="s">
        <v>20</v>
      </c>
      <c r="K42" t="s">
        <v>28</v>
      </c>
      <c r="L42" s="3">
        <v>1</v>
      </c>
      <c r="M42" s="2">
        <v>35.685499999999998</v>
      </c>
      <c r="N42" s="3">
        <f t="shared" si="4"/>
        <v>35.685499999999998</v>
      </c>
      <c r="O42" s="3">
        <f t="shared" ref="O42:O45" si="5">+N42*1.5</f>
        <v>53.52825</v>
      </c>
      <c r="P42" t="s">
        <v>99</v>
      </c>
      <c r="Q42" t="s">
        <v>94</v>
      </c>
    </row>
    <row r="43" spans="1:17" x14ac:dyDescent="0.25">
      <c r="A43" s="4">
        <v>6667</v>
      </c>
      <c r="B43" s="4">
        <v>106</v>
      </c>
      <c r="C43" t="s">
        <v>24</v>
      </c>
      <c r="F43" t="s">
        <v>44</v>
      </c>
      <c r="G43" t="s">
        <v>46</v>
      </c>
      <c r="H43" t="s">
        <v>45</v>
      </c>
      <c r="I43" t="s">
        <v>27</v>
      </c>
      <c r="J43" t="s">
        <v>20</v>
      </c>
      <c r="K43" t="s">
        <v>28</v>
      </c>
      <c r="L43" s="3">
        <v>4</v>
      </c>
      <c r="M43" s="2">
        <v>35.685499999999998</v>
      </c>
      <c r="N43" s="3">
        <f t="shared" si="4"/>
        <v>142.74199999999999</v>
      </c>
      <c r="O43" s="3">
        <f t="shared" si="5"/>
        <v>214.113</v>
      </c>
      <c r="P43" t="s">
        <v>100</v>
      </c>
      <c r="Q43" t="s">
        <v>94</v>
      </c>
    </row>
    <row r="44" spans="1:17" x14ac:dyDescent="0.25">
      <c r="A44" s="4">
        <v>6667</v>
      </c>
      <c r="B44" s="4">
        <v>106</v>
      </c>
      <c r="C44" t="s">
        <v>24</v>
      </c>
      <c r="F44" t="s">
        <v>44</v>
      </c>
      <c r="G44" t="s">
        <v>46</v>
      </c>
      <c r="H44" t="s">
        <v>45</v>
      </c>
      <c r="I44" t="s">
        <v>27</v>
      </c>
      <c r="J44" t="s">
        <v>20</v>
      </c>
      <c r="K44" t="s">
        <v>28</v>
      </c>
      <c r="L44" s="3">
        <v>1.5</v>
      </c>
      <c r="M44" s="2">
        <v>35.685499999999998</v>
      </c>
      <c r="N44" s="3">
        <f t="shared" si="4"/>
        <v>53.52825</v>
      </c>
      <c r="O44" s="3">
        <f t="shared" si="5"/>
        <v>80.292374999999993</v>
      </c>
      <c r="P44" t="s">
        <v>107</v>
      </c>
      <c r="Q44" s="6" t="s">
        <v>94</v>
      </c>
    </row>
    <row r="45" spans="1:17" x14ac:dyDescent="0.25">
      <c r="A45" s="4">
        <v>6667</v>
      </c>
      <c r="B45" s="4">
        <v>106</v>
      </c>
      <c r="C45" t="s">
        <v>24</v>
      </c>
      <c r="F45" t="s">
        <v>44</v>
      </c>
      <c r="G45" t="s">
        <v>46</v>
      </c>
      <c r="H45" t="s">
        <v>45</v>
      </c>
      <c r="I45" t="s">
        <v>27</v>
      </c>
      <c r="J45" t="s">
        <v>20</v>
      </c>
      <c r="K45" t="s">
        <v>28</v>
      </c>
      <c r="L45" s="3">
        <v>2</v>
      </c>
      <c r="M45" s="2">
        <v>35.685499999999998</v>
      </c>
      <c r="N45" s="3">
        <f t="shared" si="4"/>
        <v>71.370999999999995</v>
      </c>
      <c r="O45" s="3">
        <f t="shared" si="5"/>
        <v>107.0565</v>
      </c>
      <c r="P45" t="s">
        <v>105</v>
      </c>
      <c r="Q45" t="s">
        <v>94</v>
      </c>
    </row>
    <row r="46" spans="1:17" x14ac:dyDescent="0.25">
      <c r="A46" s="4">
        <v>45428</v>
      </c>
      <c r="B46" s="4">
        <v>200</v>
      </c>
      <c r="C46" t="s">
        <v>48</v>
      </c>
      <c r="F46" t="s">
        <v>78</v>
      </c>
      <c r="G46" t="s">
        <v>79</v>
      </c>
      <c r="H46" t="s">
        <v>45</v>
      </c>
      <c r="I46" t="s">
        <v>19</v>
      </c>
      <c r="J46" t="s">
        <v>20</v>
      </c>
      <c r="K46" t="s">
        <v>80</v>
      </c>
      <c r="L46" s="3">
        <v>1.5</v>
      </c>
      <c r="M46" s="2">
        <v>69.357799999999997</v>
      </c>
      <c r="N46" s="3">
        <f t="shared" si="4"/>
        <v>104.0367</v>
      </c>
      <c r="O46" s="3">
        <f>+N46*1.0765</f>
        <v>111.99550755</v>
      </c>
      <c r="P46" t="s">
        <v>93</v>
      </c>
      <c r="Q46" t="s">
        <v>94</v>
      </c>
    </row>
    <row r="47" spans="1:17" x14ac:dyDescent="0.25">
      <c r="A47" s="4">
        <v>6667</v>
      </c>
      <c r="B47" s="4">
        <v>201</v>
      </c>
      <c r="C47" t="s">
        <v>47</v>
      </c>
      <c r="F47" t="s">
        <v>44</v>
      </c>
      <c r="G47" t="s">
        <v>46</v>
      </c>
      <c r="H47" t="s">
        <v>45</v>
      </c>
      <c r="I47" t="s">
        <v>19</v>
      </c>
      <c r="J47" t="s">
        <v>20</v>
      </c>
      <c r="K47" t="s">
        <v>28</v>
      </c>
      <c r="L47" s="3">
        <v>3.5</v>
      </c>
      <c r="M47" s="2">
        <v>53.528300000000002</v>
      </c>
      <c r="N47" s="3">
        <f t="shared" si="4"/>
        <v>187.34905000000001</v>
      </c>
      <c r="O47" s="3">
        <f>+N47*1.0765</f>
        <v>201.681252325</v>
      </c>
      <c r="P47" t="s">
        <v>95</v>
      </c>
      <c r="Q47" t="s">
        <v>94</v>
      </c>
    </row>
    <row r="48" spans="1:17" x14ac:dyDescent="0.25">
      <c r="A48" s="4">
        <v>8246</v>
      </c>
      <c r="B48" s="4">
        <v>106</v>
      </c>
      <c r="C48" t="s">
        <v>24</v>
      </c>
      <c r="F48" t="s">
        <v>51</v>
      </c>
      <c r="G48" t="s">
        <v>65</v>
      </c>
      <c r="H48" t="s">
        <v>66</v>
      </c>
      <c r="I48" t="s">
        <v>27</v>
      </c>
      <c r="J48" t="s">
        <v>20</v>
      </c>
      <c r="K48" t="s">
        <v>28</v>
      </c>
      <c r="L48" s="3">
        <v>2.5</v>
      </c>
      <c r="M48" s="2">
        <v>34.767499999999998</v>
      </c>
      <c r="N48" s="3">
        <f t="shared" si="4"/>
        <v>86.918749999999989</v>
      </c>
      <c r="O48" s="3">
        <f>+N48*1.5</f>
        <v>130.37812499999998</v>
      </c>
      <c r="P48" t="s">
        <v>111</v>
      </c>
      <c r="Q48" t="s">
        <v>94</v>
      </c>
    </row>
    <row r="49" spans="1:17" x14ac:dyDescent="0.25">
      <c r="A49" s="4">
        <v>8246</v>
      </c>
      <c r="B49" s="4">
        <v>106</v>
      </c>
      <c r="C49" t="s">
        <v>24</v>
      </c>
      <c r="F49" t="s">
        <v>51</v>
      </c>
      <c r="G49" t="s">
        <v>65</v>
      </c>
      <c r="H49" t="s">
        <v>66</v>
      </c>
      <c r="I49" t="s">
        <v>27</v>
      </c>
      <c r="J49" t="s">
        <v>20</v>
      </c>
      <c r="K49" t="s">
        <v>28</v>
      </c>
      <c r="L49" s="3">
        <v>0.5</v>
      </c>
      <c r="M49" s="2">
        <v>34.767499999999998</v>
      </c>
      <c r="N49" s="3">
        <f t="shared" si="4"/>
        <v>17.383749999999999</v>
      </c>
      <c r="O49" s="3">
        <f t="shared" ref="O49:O52" si="6">+N49*1.5</f>
        <v>26.075624999999999</v>
      </c>
      <c r="P49" t="s">
        <v>112</v>
      </c>
      <c r="Q49" t="s">
        <v>94</v>
      </c>
    </row>
    <row r="50" spans="1:17" x14ac:dyDescent="0.25">
      <c r="A50" s="4">
        <v>8246</v>
      </c>
      <c r="B50" s="4">
        <v>106</v>
      </c>
      <c r="C50" t="s">
        <v>24</v>
      </c>
      <c r="F50" t="s">
        <v>51</v>
      </c>
      <c r="G50" t="s">
        <v>65</v>
      </c>
      <c r="H50" t="s">
        <v>66</v>
      </c>
      <c r="I50" t="s">
        <v>27</v>
      </c>
      <c r="J50" t="s">
        <v>20</v>
      </c>
      <c r="K50" t="s">
        <v>28</v>
      </c>
      <c r="L50" s="3">
        <v>0.5</v>
      </c>
      <c r="M50" s="2">
        <v>34.767499999999998</v>
      </c>
      <c r="N50" s="3">
        <f t="shared" si="4"/>
        <v>17.383749999999999</v>
      </c>
      <c r="O50" s="3">
        <f t="shared" si="6"/>
        <v>26.075624999999999</v>
      </c>
      <c r="P50" t="s">
        <v>104</v>
      </c>
      <c r="Q50" t="s">
        <v>94</v>
      </c>
    </row>
    <row r="51" spans="1:17" x14ac:dyDescent="0.25">
      <c r="A51" s="4">
        <v>8246</v>
      </c>
      <c r="B51" s="4">
        <v>106</v>
      </c>
      <c r="C51" t="s">
        <v>24</v>
      </c>
      <c r="F51" t="s">
        <v>51</v>
      </c>
      <c r="G51" t="s">
        <v>65</v>
      </c>
      <c r="H51" t="s">
        <v>66</v>
      </c>
      <c r="I51" t="s">
        <v>27</v>
      </c>
      <c r="J51" t="s">
        <v>20</v>
      </c>
      <c r="K51" t="s">
        <v>28</v>
      </c>
      <c r="L51" s="3">
        <v>1</v>
      </c>
      <c r="M51" s="2">
        <v>34.767499999999998</v>
      </c>
      <c r="N51" s="3">
        <f t="shared" si="4"/>
        <v>34.767499999999998</v>
      </c>
      <c r="O51" s="3">
        <f t="shared" si="6"/>
        <v>52.151249999999997</v>
      </c>
      <c r="P51" t="s">
        <v>114</v>
      </c>
      <c r="Q51" s="6" t="s">
        <v>94</v>
      </c>
    </row>
    <row r="52" spans="1:17" x14ac:dyDescent="0.25">
      <c r="A52" s="4">
        <v>3563</v>
      </c>
      <c r="B52" s="4">
        <v>106</v>
      </c>
      <c r="C52" t="s">
        <v>24</v>
      </c>
      <c r="L52" s="3">
        <v>1</v>
      </c>
      <c r="M52" s="2">
        <v>70.292100000000005</v>
      </c>
      <c r="N52" s="3">
        <f t="shared" si="4"/>
        <v>70.292100000000005</v>
      </c>
      <c r="O52" s="3">
        <f t="shared" si="6"/>
        <v>105.43815000000001</v>
      </c>
      <c r="P52" t="s">
        <v>108</v>
      </c>
      <c r="Q52" t="s">
        <v>94</v>
      </c>
    </row>
    <row r="53" spans="1:17" x14ac:dyDescent="0.25">
      <c r="L53" s="3">
        <v>11</v>
      </c>
      <c r="M53" s="2">
        <v>59.914200000000001</v>
      </c>
      <c r="N53" s="3">
        <f t="shared" si="4"/>
        <v>659.05619999999999</v>
      </c>
      <c r="O53" s="3">
        <f>+N53*1.0765</f>
        <v>709.47399929999995</v>
      </c>
      <c r="P53" t="s">
        <v>117</v>
      </c>
      <c r="Q53" t="s">
        <v>94</v>
      </c>
    </row>
    <row r="56" spans="1:17" x14ac:dyDescent="0.25">
      <c r="M56" t="s">
        <v>110</v>
      </c>
      <c r="O56">
        <f>SUMIF(Q2:Q53,"Y",O2:O53)</f>
        <v>1871.7879091749996</v>
      </c>
    </row>
  </sheetData>
  <sortState xmlns:xlrd2="http://schemas.microsoft.com/office/spreadsheetml/2017/richdata2" ref="A2:Q53">
    <sortCondition ref="Q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PAYROLL_EARNINGS_AND_DEDUCTIO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Ryman</dc:creator>
  <cp:lastModifiedBy>Robert Bullington</cp:lastModifiedBy>
  <dcterms:created xsi:type="dcterms:W3CDTF">2020-04-14T21:47:09Z</dcterms:created>
  <dcterms:modified xsi:type="dcterms:W3CDTF">2020-05-22T18:26:10Z</dcterms:modified>
</cp:coreProperties>
</file>